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86" windowWidth="15360" windowHeight="7950" firstSheet="7" activeTab="9"/>
  </bookViews>
  <sheets>
    <sheet name="XXXX" sheetId="1" state="veryHidden" r:id="rId1"/>
    <sheet name="foxz" sheetId="2" state="veryHidden" r:id="rId2"/>
    <sheet name="Bieu 1 TH" sheetId="3" state="hidden" r:id="rId3"/>
    <sheet name="bieu 3- NSDP -ns TỈNH1" sheetId="4" state="hidden" r:id="rId4"/>
    <sheet name="Bieu 5- TPCP" sheetId="5" state="hidden" r:id="rId5"/>
    <sheet name="NGhị quyết 20" sheetId="6" state="hidden" r:id="rId6"/>
    <sheet name="thực hiện 2022" sheetId="7" state="hidden" r:id="rId7"/>
    <sheet name="KH 2023" sheetId="8" r:id="rId8"/>
    <sheet name="huy dong" sheetId="9" r:id="rId9"/>
    <sheet name="các CTMT QG" sheetId="10" r:id="rId10"/>
    <sheet name="BQL" sheetId="11" r:id="rId11"/>
    <sheet name="Phòng GD" sheetId="12" r:id="rId12"/>
    <sheet name="quy đất" sheetId="13" r:id="rId13"/>
    <sheet name="xã ea ly" sheetId="14" r:id="rId14"/>
    <sheet name="xã đức bình tây" sheetId="15" r:id="rId15"/>
  </sheets>
  <definedNames>
    <definedName name="_xlnm.Print_Titles" localSheetId="2">'Bieu 1 TH'!$5:$7</definedName>
    <definedName name="_xlnm.Print_Titles" localSheetId="3">'bieu 3- NSDP -ns TỈNH1'!$5:$10</definedName>
    <definedName name="_xlnm.Print_Titles" localSheetId="4">'Bieu 5- TPCP'!$5:$11</definedName>
    <definedName name="_xlnm.Print_Titles" localSheetId="10">'BQL'!$5:$10</definedName>
    <definedName name="_xlnm.Print_Titles" localSheetId="7">'KH 2023'!$6:$11</definedName>
    <definedName name="_xlnm.Print_Titles" localSheetId="6">'thực hiện 2022'!$5:$10</definedName>
  </definedNames>
  <calcPr fullCalcOnLoad="1"/>
</workbook>
</file>

<file path=xl/sharedStrings.xml><?xml version="1.0" encoding="utf-8"?>
<sst xmlns="http://schemas.openxmlformats.org/spreadsheetml/2006/main" count="978" uniqueCount="341">
  <si>
    <t>Thanh toán nợ XDCB</t>
  </si>
  <si>
    <t>TT</t>
  </si>
  <si>
    <t>Địa điểm XD</t>
  </si>
  <si>
    <t>Năng lực thiết kế</t>
  </si>
  <si>
    <t>Thời gian KC-HT</t>
  </si>
  <si>
    <t>Quyết định đầu tư</t>
  </si>
  <si>
    <t>Ghi chú</t>
  </si>
  <si>
    <t xml:space="preserve">TMĐT </t>
  </si>
  <si>
    <t>Tổng số</t>
  </si>
  <si>
    <t>A</t>
  </si>
  <si>
    <t>I</t>
  </si>
  <si>
    <t>II</t>
  </si>
  <si>
    <t>a</t>
  </si>
  <si>
    <t>b</t>
  </si>
  <si>
    <t>Biểu mẫu số 2</t>
  </si>
  <si>
    <t>2</t>
  </si>
  <si>
    <t>Biểu mẫu số 3</t>
  </si>
  <si>
    <t>Biểu mẫu số 5</t>
  </si>
  <si>
    <t>Đơn vị: Triệu đồng</t>
  </si>
  <si>
    <t>Tổng số (tất cả các nguồn vốn)</t>
  </si>
  <si>
    <t>TỔNG SỐ</t>
  </si>
  <si>
    <t>Danh mục dự án</t>
  </si>
  <si>
    <t>1</t>
  </si>
  <si>
    <t>Số quyết định; ngày, tháng, năm ban hành</t>
  </si>
  <si>
    <t>Số quyết định ngày, tháng, năm ban hành</t>
  </si>
  <si>
    <t>Trong đó</t>
  </si>
  <si>
    <t>STT</t>
  </si>
  <si>
    <t>Trong đó: vốn TPCP</t>
  </si>
  <si>
    <t>Nguồn vốn đầu tư</t>
  </si>
  <si>
    <t>Thu hồi các khoản ứng trước NSTW</t>
  </si>
  <si>
    <t>Giai đoạn 2016-2020</t>
  </si>
  <si>
    <t>Giai đoạn 2021-2025</t>
  </si>
  <si>
    <t>-</t>
  </si>
  <si>
    <t>Dự án hoàn thành và bàn giao đưa vào sử dụng trong giai đoạn 2016-2020</t>
  </si>
  <si>
    <t>Dự án khởi công mới trong giai đoạn 2021-2025</t>
  </si>
  <si>
    <t>Nhu cầu đầu tư giai đoạn 2021-2025</t>
  </si>
  <si>
    <t>Dự kiến kế hoạch
5 năm 2021-2025</t>
  </si>
  <si>
    <t>Trong đó: NSĐP</t>
  </si>
  <si>
    <r>
      <t xml:space="preserve">Lũy kế số vốn đã bố trí từ khởi công đến hết
năm 2019 </t>
    </r>
    <r>
      <rPr>
        <vertAlign val="superscript"/>
        <sz val="14"/>
        <rFont val="Times New Roman"/>
        <family val="1"/>
      </rPr>
      <t>(*)</t>
    </r>
  </si>
  <si>
    <t xml:space="preserve">Trong đó: vốn TPCP </t>
  </si>
  <si>
    <t>Quyết định đầu tư ban đầu và điều chỉnh (nếu có)</t>
  </si>
  <si>
    <t>Đường Lương Văn Chánh nối dài giáp đường Quốc lộ 29</t>
  </si>
  <si>
    <t>Công viên cây xanh xã Ea Ly</t>
  </si>
  <si>
    <t>Cấp nước sinh hoạt tập trung xã Ea Bar</t>
  </si>
  <si>
    <t>Cơ sở hạ tầng quy hoạch khu dân cư và công trình công cộng  khu phố 7, TT Hai Riêng</t>
  </si>
  <si>
    <t>Xã Sông Hinh</t>
  </si>
  <si>
    <t>Xã Ea Lâm</t>
  </si>
  <si>
    <t>Nhà lớp học 8 phòng Trường THCS Ea Lâm</t>
  </si>
  <si>
    <t>Xã Ea Bá</t>
  </si>
  <si>
    <t>Xã Ea Bar</t>
  </si>
  <si>
    <t>Xã Sơn Giang</t>
  </si>
  <si>
    <t>UBND xã Sơn Giang</t>
  </si>
  <si>
    <t>Xã Đức Bình Đông</t>
  </si>
  <si>
    <t>Xã Đức Bình Tây</t>
  </si>
  <si>
    <t>UBND xã Đức Bình Tây</t>
  </si>
  <si>
    <t>Thị trấn Hai Riêng</t>
  </si>
  <si>
    <t>UBND TT Hai Riêng</t>
  </si>
  <si>
    <t>Trạm Y tế xã Đức Bình Đông</t>
  </si>
  <si>
    <t>Trạm y tế xã Đức Bình Tây</t>
  </si>
  <si>
    <t>Thu tiền sử dụng đất</t>
  </si>
  <si>
    <t>Nguồn khác</t>
  </si>
  <si>
    <t>1759/QĐ-UBND ngày 30/10/2019</t>
  </si>
  <si>
    <t>Đường Nguyễn Du</t>
  </si>
  <si>
    <t>Đường Nguyễn Công Trứ nối dài</t>
  </si>
  <si>
    <t>Ngân sách địa phương</t>
  </si>
  <si>
    <t>Trạm bơm Ea Lâm 2</t>
  </si>
  <si>
    <t>Dự án KCH phòng học mầm non, tiểu học các xã đặc biệt khó khăn huyện Sông Hinh</t>
  </si>
  <si>
    <t>1476/QĐ-UBND ngày 27/07/2017</t>
  </si>
  <si>
    <t>Đơn vị báo cáo: UBND huyện Sông Hinh</t>
  </si>
  <si>
    <t>Ngân Sách huyện</t>
  </si>
  <si>
    <t>Ngân sách tỉnh</t>
  </si>
  <si>
    <t>Ngân Sách Huyện</t>
  </si>
  <si>
    <t>Ngân Sách Tỉnh</t>
  </si>
  <si>
    <t>nhu cầu kế hoạc 2021-2025</t>
  </si>
  <si>
    <t xml:space="preserve"> Cầu, Đường ven Hồ Xuân Hương ( đoạn từ nút giao đường Hai Bà Trưng - Bà Triệu đến giáp đường Lương Văn Chánh nối dài)</t>
  </si>
  <si>
    <t>Chương trình BT hẻm phố theo NQ 59</t>
  </si>
  <si>
    <t>Đầu tư trong cân đối</t>
  </si>
  <si>
    <t>Trong đó: NS tỉnh</t>
  </si>
  <si>
    <t>TÌNH HÌNH THỰC HIỆN CÁC DỰ ÁN ĐẦU TƯ TỪ NGUỒN CÂN ĐỐI NGÂN SÁCH TỈNH 5 NĂM 2016-2020 VÀ DỰ KIẾN KẾ HOẠCH 5 NĂM 2021-2025</t>
  </si>
  <si>
    <t>1.1</t>
  </si>
  <si>
    <t>1.2</t>
  </si>
  <si>
    <t>Đơn vị báo cáo: Huyện Sông Hinh</t>
  </si>
  <si>
    <t>NĂM 2020</t>
  </si>
  <si>
    <t>Nâng cấp cải tạo phía Tây nam Hồ Trung Tâm</t>
  </si>
  <si>
    <t>Bến xe xã Ea Ly</t>
  </si>
  <si>
    <t>Nâng cấp, sửa chữa bến xe huyện</t>
  </si>
  <si>
    <t>Kế hoạch năm 2020</t>
  </si>
  <si>
    <t>Tổng vốn huy động giai đoạn 2016-2020</t>
  </si>
  <si>
    <t>TT Hai Riêng</t>
  </si>
  <si>
    <t>Cân đối ngân sách tỉnh</t>
  </si>
  <si>
    <t>XÃ ĐỨC BÌNH TÂY</t>
  </si>
  <si>
    <t>Thôn  Quang Dù</t>
  </si>
  <si>
    <t>Công trình chuyển tiếp</t>
  </si>
  <si>
    <t>Chỉnh trang khu dân cư Buôn Quang Dù, xã Đức Bình Tây</t>
  </si>
  <si>
    <t>Buôn Quang Dù</t>
  </si>
  <si>
    <t>XÃ EA LY</t>
  </si>
  <si>
    <t>Thôn 2/4</t>
  </si>
  <si>
    <t>Công trình khởi công mới năm 2020</t>
  </si>
  <si>
    <t>Nâng cấp, sữa chữa NVH Thôn 2/4; HM: Sửa chữa hội trường, hệ thống điện, NVS, cổng tường rào, mở rộng sân bê tông, lối đi</t>
  </si>
  <si>
    <t>UBND xã Ea Ly</t>
  </si>
  <si>
    <t>Thôn Tân Sơn</t>
  </si>
  <si>
    <t xml:space="preserve">Nâng cấp, sữa chữa NVH Thôn Tân Sơn; HM: Sửa chữa hội trường, hệ thống điện, NVS, cổng tường rào, mở rộng sân bê tông, lối đi, giếng nước </t>
  </si>
  <si>
    <t>Buôn Zô</t>
  </si>
  <si>
    <t>Công trình hoàn thành</t>
  </si>
  <si>
    <t>Hỗ trợ đường GTNT Buôn Zô</t>
  </si>
  <si>
    <t>III</t>
  </si>
  <si>
    <t>THỊ TRẤN HAI RIÊNG</t>
  </si>
  <si>
    <t>Buôn La Diêm</t>
  </si>
  <si>
    <t>Hỗ trợ BT hẻm phố: Đường BTXM  lô 2 Buôn La Diêm đoạn từ đường BT hiện trạng đến Nghĩa địa ( L= 296m)</t>
  </si>
  <si>
    <t>Đường BTXM lô 2 Buôn La Diêm. HM: Đoạn từ nghĩa địa đến khu dân cư ( khoảng 104m)</t>
  </si>
  <si>
    <t>IV</t>
  </si>
  <si>
    <t>XÃ SƠN GIANG</t>
  </si>
  <si>
    <t>Thôn Vĩnh Lương</t>
  </si>
  <si>
    <t>Sữa chữa, nâng cấp Tuyến đường Bãi Vàng với chiều dài 1.020m</t>
  </si>
  <si>
    <t>Thôn Hà Giang</t>
  </si>
  <si>
    <t>Sữa chữa, nâng cấp Tuyến đường đi Trạm Bơm  chiều dài 412m</t>
  </si>
  <si>
    <t>Sữa chữa, nâng cấp Tuyến đường đi  Bầu Ông Mạnh chiều dài 750m</t>
  </si>
  <si>
    <t>Sữa chữa, nâng cấp Tuyến đường đi soi Láng chiều dài 600m</t>
  </si>
  <si>
    <t>Thôn Phước Giang</t>
  </si>
  <si>
    <t>Sữa chữa, nâng cấp Tuyến đường 3/2 đi Kênh Tây chiều dài 1.000m</t>
  </si>
  <si>
    <t>V</t>
  </si>
  <si>
    <t>XÃ ĐỨC BÌNH ĐÔNG</t>
  </si>
  <si>
    <t>Thôn Đức Hiệp</t>
  </si>
  <si>
    <t>Hỗ trợ Đường BTXM thôn Đức hiệp</t>
  </si>
  <si>
    <t>UBND xã Đức Bình Đông</t>
  </si>
  <si>
    <t>Thôn Tân Lập</t>
  </si>
  <si>
    <t>Hỗ trợ Đường BTXM thôn Tân Lập</t>
  </si>
  <si>
    <t xml:space="preserve">Nhà văn hóa thôn Tân lập; HM: Sửa chữa Hội Trường, hệ thống điện, cải tạo lại NVS, giếng nước </t>
  </si>
  <si>
    <t xml:space="preserve">B </t>
  </si>
  <si>
    <t xml:space="preserve">Hỗ trợ Nghị quyết số 20/2017/NQ – HĐND ngày 21/09/2017 </t>
  </si>
  <si>
    <t>Dự án hoàn thành  trong giai đoạn 2016-2020</t>
  </si>
  <si>
    <t>Dự án chuyển tiếp và hoàn thành  trong giai đoạn 2021-2025</t>
  </si>
  <si>
    <t>Dự kiến kế hoạch năm 2021</t>
  </si>
  <si>
    <t>Ngân sách huyện</t>
  </si>
  <si>
    <t>Nhà sinh hoạt cộng đồng KP Ngô Quyền</t>
  </si>
  <si>
    <t>1.3</t>
  </si>
  <si>
    <t>Các hoạt động kinh tế</t>
  </si>
  <si>
    <t>2.1</t>
  </si>
  <si>
    <t>Đường Hoàng Hoa Thám nối dài đến KP 8</t>
  </si>
  <si>
    <t>Đường GT Buôn Thô đi Suối Mây</t>
  </si>
  <si>
    <t>Đường và Cầu qua suối Bệnh viện, ( đoạn từ đường Nguyễn Huệ đến QL 19c, xã Ea Bia)</t>
  </si>
  <si>
    <t>2.2</t>
  </si>
  <si>
    <t>các xã trên địa bàn huyện</t>
  </si>
  <si>
    <t>xã Ea Ly</t>
  </si>
  <si>
    <t>xã Ea Bar</t>
  </si>
  <si>
    <t>Huyện Sông Hinh</t>
  </si>
  <si>
    <t>các xã ĐBKK</t>
  </si>
  <si>
    <t>Nhu cầu giai đoạn 2021-2025</t>
  </si>
  <si>
    <t>Đường Giao thông đoạn từ 'Đường Lương Văn Chánh nối dài giáp đường Quốc lộ 29</t>
  </si>
  <si>
    <t>Dự án tôn tạo cảnh quan Hồ trung tâm huyện GĐ 3 ( Đường vành đai bờ hồ)</t>
  </si>
  <si>
    <t>Dự kiến kế hoạch đầu tư công Giai đoạn 2021-2025</t>
  </si>
  <si>
    <t>Kênh tưới hồ chứa nước La Bách</t>
  </si>
  <si>
    <t>Công viên cây xanh khu dân cư 5 tuyến đường nội thị TT Hai Riêng</t>
  </si>
  <si>
    <t>Quy hoạch phân lô chi tiết và đầu tư Hạ tầng khu dân cư thôn Tân Lập, xã Đức Bình Đông, huyện Sông Hinh</t>
  </si>
  <si>
    <t xml:space="preserve">các thôn, buôn </t>
  </si>
  <si>
    <t xml:space="preserve">Hỗ trợ các thôn, buôn hoàn thành chương trình 135 ở các xã đã công nhận đạt chuẩn nông thôn mới; thôn, buôn có tỷ lệ hộ nghèo, hộ cận nghèo cao không thuộc diện chương trình 135 </t>
  </si>
  <si>
    <t>Tổng vốn huy động giai đoạn 2016 -2020</t>
  </si>
  <si>
    <t>Khu dân cư và  hạ tầng kỹ thuật khu K3 -TT Tân Lập</t>
  </si>
  <si>
    <t>Nguồn ngân sách tỉnh</t>
  </si>
  <si>
    <t>Dự án hoàn thành trong giai đoạn 2016-2020</t>
  </si>
  <si>
    <t>Giáo dục đào tạo và giáo dục nghề nghiệp</t>
  </si>
  <si>
    <t>Nông nghiệp, lâm nghiệp, diêm nghiệp thủy lợi và thủy sản</t>
  </si>
  <si>
    <t>Giao thông</t>
  </si>
  <si>
    <t>Công trình công cộng tại các đô thị, hạ tầng kỹ thuật đô thị mới</t>
  </si>
  <si>
    <t>2.3</t>
  </si>
  <si>
    <t>Dự án khởi công mới giai đoạn 2016-2020</t>
  </si>
  <si>
    <t>Khu công nghiệp và khu kinh tế</t>
  </si>
  <si>
    <t>Hạ tầng cụm công nghiệp xã EaBar</t>
  </si>
  <si>
    <t>1.4</t>
  </si>
  <si>
    <t>Các chương trình, dự án khác</t>
  </si>
  <si>
    <t xml:space="preserve">TÌNH HÌNH THỰC HIỆN CÁC DỰ ÁN ĐẦU TƯ TỪ NGUỒN  NGÂN SÁCH TỈNH   NĂM 2020 VÀ DỰ KIẾN KẾ HOẠCH   NĂM 2021 </t>
  </si>
  <si>
    <t>Vốn đối ứng các Chương trình MTQG ( GĐ 2021-2025)</t>
  </si>
  <si>
    <t>Dự án chuyển tiếp và hoàn thành  năm 2021</t>
  </si>
  <si>
    <t>Dự án chuyển tiếp và hoàn thành  sau năm 2021</t>
  </si>
  <si>
    <t>Dự kiến kế hoạch 5 năm 2021-2025</t>
  </si>
  <si>
    <t>TÌNH HÌNH THỰC HIỆN CÁC DỰ ÁN ĐẦU TƯ TỪ NGUỒN VỐN TRÁI PHIẾU CHÍNH PHỦ  NĂM 2016-2020
VÀ DỰ KIẾN KẾ HOẠCH  NĂM 2021-2025</t>
  </si>
  <si>
    <r>
      <t>Chương trình GTNT theo NQ 60</t>
    </r>
    <r>
      <rPr>
        <i/>
        <sz val="12"/>
        <color indexed="8"/>
        <rFont val="Times New Roman"/>
        <family val="1"/>
      </rPr>
      <t xml:space="preserve"> ( bao gồm bổ sung vốn dư sau đấu thầu xi măng và bổ sung từ các huyện khác 97,83km)</t>
    </r>
  </si>
  <si>
    <t>Vốn đối ứng các chương trình mục tiêu quốc gia</t>
  </si>
  <si>
    <t>Nâng cấp , cải tạo khép kín khu Đồi thông</t>
  </si>
  <si>
    <t>Xã Ea Bia</t>
  </si>
  <si>
    <t>Nhà lớp học 6 phòng -Trường tiểu học Hai Riêng số 1.</t>
  </si>
  <si>
    <t>Trong đó: NS tỉnh: 99,208 tỷ đồng( đã trừ giảm giá xi măng 10,423 tỷ đồng) đã bố trí vốn49,643 tỷ đồng; NS huyện: 37,793 tỷ đồng, đã bố trí vốn 15,276 tỷ đồng)</t>
  </si>
  <si>
    <t>Mở rộng khu dân cư Buôn Quang Dù, xã Đức Bình Tây</t>
  </si>
  <si>
    <t>Biểu số 2</t>
  </si>
  <si>
    <t>Tổng cộng</t>
  </si>
  <si>
    <t xml:space="preserve">Nâng cấp , cải tạo phía Tây Nam Hồ trung tâm </t>
  </si>
  <si>
    <t>Nguồn Ngân sách huyện</t>
  </si>
  <si>
    <t>Kế hoạch</t>
  </si>
  <si>
    <r>
      <t>NguồnNgân sách Tỉnh hỗ trợ</t>
    </r>
    <r>
      <rPr>
        <b/>
        <i/>
        <sz val="12"/>
        <color indexed="8"/>
        <rFont val="Times New Roman"/>
        <family val="1"/>
      </rPr>
      <t xml:space="preserve"> </t>
    </r>
  </si>
  <si>
    <t>Biểu số 1</t>
  </si>
  <si>
    <t>Kế hoạch trung hạn  5 năm 2021-2025</t>
  </si>
  <si>
    <t xml:space="preserve">Nguồn NS tỉnh hỗ trợ </t>
  </si>
  <si>
    <t>Ngân sách tỉnh hỗ trợ còn lại 2.759 triệu đồng</t>
  </si>
  <si>
    <t xml:space="preserve">Dự án chuyển tiếp </t>
  </si>
  <si>
    <t xml:space="preserve">Cấp nước sinh hoạt tập trung xã Ea Bar </t>
  </si>
  <si>
    <t xml:space="preserve">Dự án khởi công mới </t>
  </si>
  <si>
    <t>Trường TH Đức Bình Tây; HM: Nhà lớp học 10 phòng</t>
  </si>
  <si>
    <t>Nhà sinh hoạt cộng đồng Khu phố 2</t>
  </si>
  <si>
    <t>Hạ tầng khu dân cư Khu phố 8, Thị trấn Hai Riêng</t>
  </si>
  <si>
    <t>đã bố trí nguồn vượt thu năm 2021 là 1 tỷ đồng</t>
  </si>
  <si>
    <t>Nhà lớp học 10 phòng Trường tiểu học Ea Ly</t>
  </si>
  <si>
    <t>đã bố trí nguồn SDĐ theo NQ 09 2021 là 0,5 tỷ đồng</t>
  </si>
  <si>
    <t>dự kiến năm 2022 ứng CP bồi thường Quỹ đất tỉnh</t>
  </si>
  <si>
    <t>đã bố trí nguồn vượt thu năm 2021 là 353,217 triệu đồng, năm 2022  ứng CP bồi thường Quỹ đất tỉnh</t>
  </si>
  <si>
    <t>nợ ứng quỹ đất tỉnh năm 2020 là 6,621 tỷ</t>
  </si>
  <si>
    <t>nợ ứng quỹ đất tỉnh năm 2019 là 13,378 tỷ, năm 2020 là 8, 46 tỷ</t>
  </si>
  <si>
    <t xml:space="preserve"> Công trình Cấp nước SH tập trung xã EaBar</t>
  </si>
  <si>
    <t>Hỗ trợ Chương trình GTNT theo NQ 60</t>
  </si>
  <si>
    <t>Vốn ngân sách nhà nước ( do huyện quản lý)</t>
  </si>
  <si>
    <t>Nguồn thu tiền sử dụng đất</t>
  </si>
  <si>
    <t>Nguồn XDCB tập trung</t>
  </si>
  <si>
    <t xml:space="preserve">Dự án KCH phòng học mầm non, tiểu học các xã đặc biệt khó khăn huyện Sông Hinh </t>
  </si>
  <si>
    <t>Dự án hoàn thành, bàn giao đưa vào sử dụng</t>
  </si>
  <si>
    <t>c</t>
  </si>
  <si>
    <t>d</t>
  </si>
  <si>
    <t>Hệ thống giao thông nội bộ khu quy hoạch đất ở nông thôn Ngã ba Nông Trường -Buôn Thứ</t>
  </si>
  <si>
    <t>Ngân sách huyện 30%/TMĐT, đã bố trí vốn CT NTM 0,5 tỷ đồng</t>
  </si>
  <si>
    <t>NGUỒN HUY ĐỘNG, ĐÓNG GÓP</t>
  </si>
  <si>
    <t>Xã EaLy</t>
  </si>
  <si>
    <t>Xã Ea Trol</t>
  </si>
  <si>
    <t>Nguồn huy động, đóng góp</t>
  </si>
  <si>
    <t>Hỗ trợ Thực hiện chương trình MTQG XDNTM</t>
  </si>
  <si>
    <t>Mức vốn NS tỉnh hỗ trợ cụ thể  tùy theo khả năng cân đối NS tỉnh và có quyết định riêng</t>
  </si>
  <si>
    <t>TỔNG SỐ (I+II)</t>
  </si>
  <si>
    <t>Chỉ tiêu</t>
  </si>
  <si>
    <t>ĐVT: triệu đồng</t>
  </si>
  <si>
    <t xml:space="preserve">Kế hoạch trung hạn giai đoạn 2021-2025 </t>
  </si>
  <si>
    <t>Năm 2022</t>
  </si>
  <si>
    <t>Dự kiến KH năm 2023</t>
  </si>
  <si>
    <t>Trong đó, đã giao kế hoạch các năm 2021,2022</t>
  </si>
  <si>
    <t>Nguồn ngân sách huyện</t>
  </si>
  <si>
    <t>Ngân sách tỉnh hỗ trợ</t>
  </si>
  <si>
    <t>Lồng ghép các chương trình, DA và nguồn vốn khác</t>
  </si>
  <si>
    <t>Cộng nguồn Ngân sách huyện</t>
  </si>
  <si>
    <t xml:space="preserve"> Nguồn thu tiền sử dụng đất </t>
  </si>
  <si>
    <t>Dự án hoàn thành bàn giao đưa vào sử dụng trước ngày 31/12/2022</t>
  </si>
  <si>
    <t>Giáo dục đào tạo và giáo dục dạy nghề</t>
  </si>
  <si>
    <t xml:space="preserve"> TT hai Riêng </t>
  </si>
  <si>
    <t>Văn hóa, thông tin</t>
  </si>
  <si>
    <t>Lĩnh vực Nông, Lâm nghiệp và thủy lợi và thủy sản</t>
  </si>
  <si>
    <t>Giao Thông</t>
  </si>
  <si>
    <t xml:space="preserve"> xã Ea Ly </t>
  </si>
  <si>
    <t xml:space="preserve"> 1609/QĐ-UBND ngày 09/09/2020 </t>
  </si>
  <si>
    <t>Các nhệm vụ, chương trình dự án khác</t>
  </si>
  <si>
    <t xml:space="preserve">            -   </t>
  </si>
  <si>
    <t>Hạ tầng khu dân cư khu phố 8 thị trấn Hai Riêng</t>
  </si>
  <si>
    <t>Dự án chuyển tiếp sang năm 2023</t>
  </si>
  <si>
    <t xml:space="preserve">Trường tiểu học Đức Bình Tây; HM Nhà lớp học 10 phòng </t>
  </si>
  <si>
    <t xml:space="preserve"> Xã Đức Bình Tây </t>
  </si>
  <si>
    <t xml:space="preserve"> 400/QĐ-UBND ngày 3/03/2022  </t>
  </si>
  <si>
    <t>Trường THCS Trần Phú: HM: Khu hiệu bộ</t>
  </si>
  <si>
    <t xml:space="preserve"> 558/QĐ-UBND ngày 7/03/2022  </t>
  </si>
  <si>
    <t xml:space="preserve"> xã ĐBT </t>
  </si>
  <si>
    <t xml:space="preserve"> 2560/QĐ-UBND ngày 08/10/2019 </t>
  </si>
  <si>
    <t>Kênh tưới hồ chứa nước La bách</t>
  </si>
  <si>
    <t xml:space="preserve"> TT Hai Riêng </t>
  </si>
  <si>
    <t xml:space="preserve"> 1107/QĐ-UBND ngày 3/07/2020  </t>
  </si>
  <si>
    <t xml:space="preserve"> 852/QĐ-UBND ngày 13/04/2021  </t>
  </si>
  <si>
    <t>Đường vành đai khép kín quanh hồ Trung tâm thị trấn Hai Riêng</t>
  </si>
  <si>
    <t xml:space="preserve"> TT hai Riêng- xã Ea Bia </t>
  </si>
  <si>
    <t xml:space="preserve"> 2580/QĐ-UBND ngày 15/11/2021  </t>
  </si>
  <si>
    <t xml:space="preserve">Công trình công cộng </t>
  </si>
  <si>
    <t>Nâng cấp, cải tạo khép kín khu Đồi thông</t>
  </si>
  <si>
    <t xml:space="preserve"> Xã Ea Bia </t>
  </si>
  <si>
    <t xml:space="preserve">Trường tiểu học Hai Riêng số 2; HM Nhà lớp học 6 phòng </t>
  </si>
  <si>
    <t xml:space="preserve">TrườngTHCS EaLy; HM Nhà lớp học 10 phòng </t>
  </si>
  <si>
    <t>Nhà sàn truyền thống người Ê Đê - huyện Sông Hinh</t>
  </si>
  <si>
    <t>Trạm bơm Đồng Phú</t>
  </si>
  <si>
    <t xml:space="preserve"> Đức Bình Tây </t>
  </si>
  <si>
    <t xml:space="preserve">Hoạt động của các cơ quan quản lý nhà nước, </t>
  </si>
  <si>
    <t xml:space="preserve">Mua sắm trang thiết bị phục vụ hội nghị trực tuyến </t>
  </si>
  <si>
    <t>Năm  2022</t>
  </si>
  <si>
    <t>Trong đó: Khoản trích về Quỹ phát triển đất tỉnh năm 2021 và 2022</t>
  </si>
  <si>
    <t>Kế hoạch năm 2022</t>
  </si>
  <si>
    <t xml:space="preserve">NGUỒN NGÂN SÁCH NHÀ NƯỚC </t>
  </si>
  <si>
    <t>e</t>
  </si>
  <si>
    <t>Trích  về quỹ phát triển đất tỉnh năm 2021 và 2022</t>
  </si>
  <si>
    <t>TÌNH HÌNH THỰC HIỆN KẾ HOẠCH VỐN ĐẦU TƯ CÔNG NĂM 2022
( NGUỒN VỐN NGÂN SÁCH DO HUYỆN QUẢN LÝ)</t>
  </si>
  <si>
    <t>Nhu cầu kế hoạch năm 2023</t>
  </si>
  <si>
    <t>KẾ HOẠCH VỐN ĐẦU TƯ CÔNG NĂM 2023 (NGUỒN VỐN NGÂN SÁCH DO HUYỆN QUẢN LÝ)</t>
  </si>
  <si>
    <t>DỰ KIẾN PHƯƠNG ÁN PHÂN BỔ NGUỒN VỐN ĐẦU TƯ TỪ HUY ĐỘNG, 
ĐÓNG GÓP VÀ ĐẦU TƯ KHÁC NĂM 2023</t>
  </si>
  <si>
    <t>Kế hoạch năm 2023 (tỉnh giao)</t>
  </si>
  <si>
    <t>Kế hoạch 2023 ( Huyện giao)</t>
  </si>
  <si>
    <t>Ước giải ngân từ ngày 1/1/2022 đến 31/01/2023</t>
  </si>
  <si>
    <t xml:space="preserve">Nguồn thu tiền sử dụng đất </t>
  </si>
  <si>
    <t xml:space="preserve">2399/QĐ-UBND ngày 16/08/2022 </t>
  </si>
  <si>
    <t>2037/QĐ-UBND ngày 20/07/2022</t>
  </si>
  <si>
    <t>Giá trị quyết toán được duyệt</t>
  </si>
  <si>
    <t>7=8+9</t>
  </si>
  <si>
    <t>11=12+13</t>
  </si>
  <si>
    <t>10=11+14</t>
  </si>
  <si>
    <t>Trường THCS Trần Phú; HM: Khu hiệu bộ</t>
  </si>
  <si>
    <t>Trường Tiểu học Sơn Giang, điểm trường Nam Giang; Hạng mục: Xây dựng 08 phòng học</t>
  </si>
  <si>
    <t>Vốn ngân sách trung ương</t>
  </si>
  <si>
    <t>Chương trình MTQG phát triển kinh tế - xã hội vùng đồng bào dân tộc thiểu số và miền núi.</t>
  </si>
  <si>
    <t>Chương trình MTQG xây dựng nông thôn mới.</t>
  </si>
  <si>
    <t>tùy vào khả năng NS tỉnh hàng năm</t>
  </si>
  <si>
    <t>TỔNG HỢP TÌNH HÌNH THỰC HIỆN KẾ HOẠCH VỐN ĐẦU TƯ PHÁT TRIỂN NĂM 2022
VÀ DỰ KIẾN KẾ HOẠCH NĂM 2023</t>
  </si>
  <si>
    <t>Chủ đầu tư</t>
  </si>
  <si>
    <t>Nhà SHCĐ khu phố 9</t>
  </si>
  <si>
    <t>Ban QLDA ĐTXD</t>
  </si>
  <si>
    <t>Trung tâm PTQĐ</t>
  </si>
  <si>
    <t>Phòng GD và ĐT</t>
  </si>
  <si>
    <t>UBND thị trấn Hai Riêng</t>
  </si>
  <si>
    <t>Phòng VH và TT</t>
  </si>
  <si>
    <t>Lũy kế Vốn bố trí  đến hết kế hoạch năm 2022</t>
  </si>
  <si>
    <t>Đối với NS tỉnh: dự kiến năm 2023 tùy vào khả năng ns tỉnh</t>
  </si>
  <si>
    <t xml:space="preserve">PHÂN BỔ CHI TIẾT </t>
  </si>
  <si>
    <t>CHỜ PHÂN BỔ SAU</t>
  </si>
  <si>
    <r>
      <t>Dự án khởi công mới năm 2023</t>
    </r>
    <r>
      <rPr>
        <b/>
        <i/>
        <sz val="10"/>
        <color indexed="8"/>
        <rFont val="Times New Roman"/>
        <family val="1"/>
      </rPr>
      <t xml:space="preserve"> ( chưa đủ điều kiện theo quy định của Luật đầu tư công)</t>
    </r>
  </si>
  <si>
    <r>
      <t xml:space="preserve">Vốn đối ứng các chương trình MTQG </t>
    </r>
    <r>
      <rPr>
        <i/>
        <sz val="10"/>
        <color indexed="8"/>
        <rFont val="Times New Roman"/>
        <family val="1"/>
      </rPr>
      <t>(sau khi có kế hoạch vốn năm 2023 của TW, Tỉnh  sẽ phân bổ sau)</t>
    </r>
  </si>
  <si>
    <r>
      <t xml:space="preserve">Các dự án chờ quyết toán hoàn thành </t>
    </r>
    <r>
      <rPr>
        <b/>
        <i/>
        <sz val="10"/>
        <color indexed="8"/>
        <rFont val="Times New Roman"/>
        <family val="1"/>
      </rPr>
      <t>(sẽ phân bổ sau)</t>
    </r>
  </si>
  <si>
    <t>(Kèm theo Tờ trình số      /TTr-UBND ngày     tháng  11  năm 2022 của UBND huyện)</t>
  </si>
  <si>
    <t>Dự án khởi công mới năm 2023</t>
  </si>
  <si>
    <t xml:space="preserve"> 3824/QĐ-UBND ngày 16/11/2022  </t>
  </si>
  <si>
    <t xml:space="preserve"> 3823/QĐ-UBND ngày 16/11/2022  </t>
  </si>
  <si>
    <t xml:space="preserve"> Giải ngân từ ngày 1/1/2022 đến 18/11/2022</t>
  </si>
  <si>
    <t>Giải ngân từ ngày 1/1/2022 đến 18/11/2022</t>
  </si>
  <si>
    <t>11=12+15</t>
  </si>
  <si>
    <t>12=13+14</t>
  </si>
  <si>
    <t>3.1</t>
  </si>
  <si>
    <t>3.2</t>
  </si>
  <si>
    <t xml:space="preserve"> 3882/QĐ-UBND ngày 24/11/2022  </t>
  </si>
  <si>
    <t xml:space="preserve">1962/QĐ-UBND ngày 23/09/2021 </t>
  </si>
  <si>
    <t>Đơn vị: Ban quản lý DA ĐTXD huyện</t>
  </si>
  <si>
    <t>PHÂN BỔ  DỰ TOÁN NGÂN SÁCH NHÀ NƯỚC NĂM 2023 (VỐN ĐẦU TƯ CÔNG)</t>
  </si>
  <si>
    <t>Đơn vị: Phòng Giáo dục và Đào tạo huyện</t>
  </si>
  <si>
    <t xml:space="preserve">TỔNG SỐ </t>
  </si>
  <si>
    <t>KH năm 2023</t>
  </si>
  <si>
    <t>Đơn vị: Trung Tâm phát triển quỹ đất huyện</t>
  </si>
  <si>
    <t>Đơn vị: UBND xã Ea Ly</t>
  </si>
  <si>
    <t>Đơn vị: UBND xã Đức Bình Tây</t>
  </si>
  <si>
    <t>Biểu số 3</t>
  </si>
  <si>
    <t>KẾ HOẠCH VỐN ĐẦU TƯ NGUỒN NGÂN SÁCH TRUNG ƯƠNG THỰC HIỆN CÁC CHƯƠNG TRÌNH MTQG NĂM 2023</t>
  </si>
  <si>
    <t>Chương trình MTQG PTKTXH vùng đồng bào  DTTS và miền núi</t>
  </si>
  <si>
    <t>Vốn đã bố trí kế hoạch 2022</t>
  </si>
  <si>
    <t>ĐVT: Triệu đồng</t>
  </si>
  <si>
    <t>Kế hoạch năm 2023</t>
  </si>
  <si>
    <t>Chương trình</t>
  </si>
  <si>
    <t>Chương trình MTQG XD Nông thôn mới</t>
  </si>
  <si>
    <t>(Kèm theo Quyết định số 4100/QĐ-UBND ngày 19 tháng   12  năm 2022 của UBND huyện)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</si>
</sst>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0\ _V_N_D_-;\-* #,##0.00\ _V_N_D_-;_-* &quot;-&quot;??\ _V_N_D_-;_-@_-"/>
    <numFmt numFmtId="173" formatCode="#,##0.0"/>
    <numFmt numFmtId="174" formatCode="_(* #,##0_);_(* \(#,##0\);_(* &quot;-&quot;??_);_(@_)"/>
    <numFmt numFmtId="175" formatCode="0_);\(0\)"/>
    <numFmt numFmtId="176" formatCode="#,##0.000"/>
    <numFmt numFmtId="177" formatCode="0.00000"/>
    <numFmt numFmtId="178" formatCode="_(* #,##0_);_(* \(#,##0\);_(* &quot;-&quot;&quot;?&quot;&quot;?&quot;_);_(@_)"/>
    <numFmt numFmtId="179" formatCode="_(* #,##0_);_(* \(#,##0\);_(* &quot;-&quot;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-* #,##0.00\ _$_-;\-* #,##0.00\ _$_-;_-* &quot;-&quot;??\ _$_-;_-@_-"/>
    <numFmt numFmtId="186" formatCode="_-* #,##0\ _$_-;\-* #,##0\ _$_-;_-* &quot;-&quot;??\ _$_-;_-@_-"/>
    <numFmt numFmtId="187" formatCode="_-* #,##0.0\ _$_-;\-* #,##0.0\ _$_-;_-* &quot;-&quot;??\ _$_-;_-@_-"/>
    <numFmt numFmtId="188" formatCode="_(* #,##0.000_);_(* \(#,##0.000\);_(* &quot;-&quot;??_);_(@_)"/>
    <numFmt numFmtId="189" formatCode="_(* #,##0.0000_);_(* \(#,##0.0000\);_(* &quot;-&quot;??_);_(@_)"/>
    <numFmt numFmtId="190" formatCode="_-* #,##0.0\ _₫_-;\-* #,##0.0\ _₫_-;_-* &quot;-&quot;?\ _₫_-;_-@_-"/>
    <numFmt numFmtId="191" formatCode="0.0"/>
    <numFmt numFmtId="192" formatCode="_(* #,##0.00000_);_(* \(#,##0.00000\);_(* &quot;-&quot;??_);_(@_)"/>
    <numFmt numFmtId="193" formatCode="_-* #,##0.000\ _₫_-;\-* #,##0.000\ _₫_-;_-* &quot;-&quot;???\ _₫_-;_-@_-"/>
    <numFmt numFmtId="194" formatCode="_-* #,##0.0\ _₫_-;\-* #,##0.0\ _₫_-;_-* &quot;-&quot;??\ _₫_-;_-@_-"/>
    <numFmt numFmtId="195" formatCode="_-* #,##0\ _₫_-;\-* #,##0\ _₫_-;_-* &quot;-&quot;??\ _₫_-;_-@_-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Calibri"/>
      <family val="2"/>
    </font>
    <font>
      <vertAlign val="superscript"/>
      <sz val="14"/>
      <name val="Times New Roman"/>
      <family val="1"/>
    </font>
    <font>
      <i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0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sz val="16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i/>
      <sz val="12"/>
      <color indexed="5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58"/>
      <name val="Times New Roman"/>
      <family val="1"/>
    </font>
    <font>
      <sz val="12"/>
      <color indexed="5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mbria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libri"/>
      <family val="2"/>
    </font>
    <font>
      <b/>
      <sz val="10"/>
      <color indexed="8"/>
      <name val="Cambria"/>
      <family val="1"/>
    </font>
    <font>
      <i/>
      <sz val="11"/>
      <color indexed="8"/>
      <name val="Cambria"/>
      <family val="1"/>
    </font>
    <font>
      <sz val="11"/>
      <name val="Cambria"/>
      <family val="1"/>
    </font>
    <font>
      <i/>
      <sz val="11"/>
      <color indexed="8"/>
      <name val="Times New Roman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Cambria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Cambria"/>
      <family val="1"/>
    </font>
    <font>
      <i/>
      <sz val="10"/>
      <color rgb="FF000000"/>
      <name val="Cambria"/>
      <family val="1"/>
    </font>
    <font>
      <sz val="11"/>
      <color theme="1"/>
      <name val="Cambria"/>
      <family val="1"/>
    </font>
    <font>
      <b/>
      <sz val="10"/>
      <color theme="1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rgb="FF000000"/>
      <name val="Times New Roman"/>
      <family val="1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color rgb="FF000000"/>
      <name val="Times New Roman"/>
      <family val="1"/>
    </font>
    <font>
      <sz val="12"/>
      <color rgb="FF000000"/>
      <name val="Cambria"/>
      <family val="1"/>
    </font>
    <font>
      <i/>
      <sz val="12"/>
      <color rgb="FF000000"/>
      <name val="Cambria"/>
      <family val="1"/>
    </font>
    <font>
      <sz val="12"/>
      <color theme="1"/>
      <name val="Cambria"/>
      <family val="1"/>
    </font>
    <font>
      <b/>
      <sz val="12"/>
      <color rgb="FF000000"/>
      <name val="Cambria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Cambria"/>
      <family val="1"/>
    </font>
    <font>
      <b/>
      <sz val="14"/>
      <color theme="1"/>
      <name val="Cambria"/>
      <family val="1"/>
    </font>
    <font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0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Protection="0">
      <alignment vertical="top"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08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1" fontId="7" fillId="0" borderId="0" xfId="93" applyNumberFormat="1" applyFont="1" applyFill="1" applyAlignment="1">
      <alignment vertical="center"/>
      <protection/>
    </xf>
    <xf numFmtId="1" fontId="9" fillId="0" borderId="0" xfId="93" applyNumberFormat="1" applyFont="1" applyFill="1" applyAlignment="1">
      <alignment vertical="center"/>
      <protection/>
    </xf>
    <xf numFmtId="3" fontId="7" fillId="0" borderId="10" xfId="93" applyNumberFormat="1" applyFont="1" applyFill="1" applyBorder="1" applyAlignment="1" quotePrefix="1">
      <alignment horizontal="center" vertical="center" wrapText="1"/>
      <protection/>
    </xf>
    <xf numFmtId="3" fontId="7" fillId="0" borderId="0" xfId="93" applyNumberFormat="1" applyFont="1" applyFill="1" applyBorder="1" applyAlignment="1">
      <alignment vertical="center" wrapText="1"/>
      <protection/>
    </xf>
    <xf numFmtId="1" fontId="7" fillId="0" borderId="0" xfId="93" applyNumberFormat="1" applyFont="1" applyFill="1" applyBorder="1" applyAlignment="1">
      <alignment horizontal="center" vertical="center"/>
      <protection/>
    </xf>
    <xf numFmtId="1" fontId="7" fillId="0" borderId="0" xfId="93" applyNumberFormat="1" applyFont="1" applyFill="1" applyAlignment="1">
      <alignment horizontal="right" vertical="center"/>
      <protection/>
    </xf>
    <xf numFmtId="1" fontId="7" fillId="0" borderId="0" xfId="93" applyNumberFormat="1" applyFont="1" applyFill="1" applyAlignment="1">
      <alignment vertical="center" wrapText="1"/>
      <protection/>
    </xf>
    <xf numFmtId="1" fontId="7" fillId="0" borderId="0" xfId="93" applyNumberFormat="1" applyFont="1" applyFill="1" applyAlignment="1">
      <alignment horizontal="center" vertical="center" wrapText="1"/>
      <protection/>
    </xf>
    <xf numFmtId="49" fontId="7" fillId="0" borderId="0" xfId="93" applyNumberFormat="1" applyFont="1" applyFill="1" applyAlignment="1">
      <alignment horizontal="center" vertical="center"/>
      <protection/>
    </xf>
    <xf numFmtId="49" fontId="7" fillId="0" borderId="0" xfId="93" applyNumberFormat="1" applyFont="1" applyFill="1" applyAlignment="1">
      <alignment vertical="center"/>
      <protection/>
    </xf>
    <xf numFmtId="1" fontId="13" fillId="0" borderId="0" xfId="93" applyNumberFormat="1" applyFont="1" applyFill="1" applyAlignment="1">
      <alignment vertical="center"/>
      <protection/>
    </xf>
    <xf numFmtId="1" fontId="14" fillId="0" borderId="0" xfId="93" applyNumberFormat="1" applyFont="1" applyFill="1" applyAlignment="1">
      <alignment horizontal="center" vertical="center"/>
      <protection/>
    </xf>
    <xf numFmtId="1" fontId="14" fillId="0" borderId="0" xfId="93" applyNumberFormat="1" applyFont="1" applyFill="1" applyAlignment="1">
      <alignment horizontal="right" vertical="center"/>
      <protection/>
    </xf>
    <xf numFmtId="1" fontId="13" fillId="0" borderId="0" xfId="93" applyNumberFormat="1" applyFont="1" applyFill="1" applyAlignment="1">
      <alignment horizontal="right" vertical="center"/>
      <protection/>
    </xf>
    <xf numFmtId="1" fontId="14" fillId="0" borderId="0" xfId="93" applyNumberFormat="1" applyFont="1" applyFill="1" applyAlignment="1">
      <alignment horizontal="center" vertical="center" wrapText="1"/>
      <protection/>
    </xf>
    <xf numFmtId="1" fontId="14" fillId="0" borderId="0" xfId="93" applyNumberFormat="1" applyFont="1" applyFill="1" applyAlignment="1">
      <alignment vertical="center" wrapText="1"/>
      <protection/>
    </xf>
    <xf numFmtId="1" fontId="13" fillId="0" borderId="0" xfId="93" applyNumberFormat="1" applyFont="1" applyFill="1" applyAlignment="1">
      <alignment horizontal="center" vertical="center"/>
      <protection/>
    </xf>
    <xf numFmtId="1" fontId="13" fillId="0" borderId="0" xfId="93" applyNumberFormat="1" applyFont="1" applyFill="1" applyAlignment="1">
      <alignment vertical="center" wrapText="1"/>
      <protection/>
    </xf>
    <xf numFmtId="1" fontId="13" fillId="0" borderId="0" xfId="93" applyNumberFormat="1" applyFont="1" applyFill="1" applyAlignment="1">
      <alignment horizontal="center" vertical="center" wrapText="1"/>
      <protection/>
    </xf>
    <xf numFmtId="1" fontId="7" fillId="0" borderId="10" xfId="93" applyNumberFormat="1" applyFont="1" applyFill="1" applyBorder="1" applyAlignment="1">
      <alignment horizontal="right" vertical="center"/>
      <protection/>
    </xf>
    <xf numFmtId="1" fontId="7" fillId="0" borderId="10" xfId="93" applyNumberFormat="1" applyFont="1" applyFill="1" applyBorder="1" applyAlignment="1">
      <alignment horizontal="center" vertical="center"/>
      <protection/>
    </xf>
    <xf numFmtId="1" fontId="12" fillId="0" borderId="0" xfId="93" applyNumberFormat="1" applyFont="1" applyFill="1" applyAlignment="1">
      <alignment vertical="center" wrapText="1"/>
      <protection/>
    </xf>
    <xf numFmtId="1" fontId="15" fillId="0" borderId="0" xfId="93" applyNumberFormat="1" applyFont="1" applyFill="1" applyAlignment="1">
      <alignment horizontal="center" vertical="center"/>
      <protection/>
    </xf>
    <xf numFmtId="1" fontId="23" fillId="0" borderId="0" xfId="93" applyNumberFormat="1" applyFont="1" applyFill="1" applyAlignment="1">
      <alignment vertical="center"/>
      <protection/>
    </xf>
    <xf numFmtId="1" fontId="24" fillId="0" borderId="0" xfId="93" applyNumberFormat="1" applyFont="1" applyFill="1" applyAlignment="1">
      <alignment vertical="center"/>
      <protection/>
    </xf>
    <xf numFmtId="1" fontId="8" fillId="0" borderId="0" xfId="93" applyNumberFormat="1" applyFont="1" applyFill="1" applyAlignment="1">
      <alignment vertical="center"/>
      <protection/>
    </xf>
    <xf numFmtId="1" fontId="6" fillId="0" borderId="0" xfId="93" applyNumberFormat="1" applyFont="1" applyFill="1" applyAlignment="1">
      <alignment vertical="center"/>
      <protection/>
    </xf>
    <xf numFmtId="1" fontId="25" fillId="0" borderId="0" xfId="93" applyNumberFormat="1" applyFont="1" applyFill="1" applyAlignment="1">
      <alignment vertical="center"/>
      <protection/>
    </xf>
    <xf numFmtId="1" fontId="16" fillId="0" borderId="0" xfId="93" applyNumberFormat="1" applyFont="1" applyFill="1" applyAlignment="1">
      <alignment vertical="center"/>
      <protection/>
    </xf>
    <xf numFmtId="1" fontId="14" fillId="0" borderId="0" xfId="93" applyNumberFormat="1" applyFont="1" applyFill="1" applyAlignment="1">
      <alignment vertical="center"/>
      <protection/>
    </xf>
    <xf numFmtId="3" fontId="7" fillId="0" borderId="0" xfId="93" applyNumberFormat="1" applyFont="1" applyFill="1" applyBorder="1" applyAlignment="1">
      <alignment horizontal="center" vertical="center" wrapText="1"/>
      <protection/>
    </xf>
    <xf numFmtId="3" fontId="7" fillId="0" borderId="10" xfId="93" applyNumberFormat="1" applyFont="1" applyFill="1" applyBorder="1" applyAlignment="1">
      <alignment horizontal="center" vertical="center" wrapText="1"/>
      <protection/>
    </xf>
    <xf numFmtId="1" fontId="15" fillId="0" borderId="0" xfId="93" applyNumberFormat="1" applyFont="1" applyFill="1" applyAlignment="1">
      <alignment vertical="center"/>
      <protection/>
    </xf>
    <xf numFmtId="3" fontId="14" fillId="0" borderId="0" xfId="93" applyNumberFormat="1" applyFont="1" applyBorder="1" applyAlignment="1">
      <alignment horizontal="center" vertical="center" wrapText="1"/>
      <protection/>
    </xf>
    <xf numFmtId="1" fontId="5" fillId="0" borderId="0" xfId="93" applyNumberFormat="1" applyFont="1" applyFill="1" applyAlignment="1">
      <alignment vertical="center"/>
      <protection/>
    </xf>
    <xf numFmtId="3" fontId="14" fillId="0" borderId="0" xfId="93" applyNumberFormat="1" applyFont="1" applyFill="1" applyBorder="1" applyAlignment="1">
      <alignment horizontal="center" vertical="center" wrapText="1"/>
      <protection/>
    </xf>
    <xf numFmtId="0" fontId="7" fillId="0" borderId="10" xfId="93" applyNumberFormat="1" applyFont="1" applyFill="1" applyBorder="1" applyAlignment="1">
      <alignment horizontal="center" vertical="center" wrapText="1"/>
      <protection/>
    </xf>
    <xf numFmtId="1" fontId="7" fillId="0" borderId="11" xfId="93" applyNumberFormat="1" applyFont="1" applyFill="1" applyBorder="1" applyAlignment="1">
      <alignment horizontal="center" vertical="center" wrapText="1"/>
      <protection/>
    </xf>
    <xf numFmtId="1" fontId="7" fillId="0" borderId="11" xfId="93" applyNumberFormat="1" applyFont="1" applyFill="1" applyBorder="1" applyAlignment="1">
      <alignment horizontal="right" vertical="center"/>
      <protection/>
    </xf>
    <xf numFmtId="1" fontId="26" fillId="0" borderId="11" xfId="93" applyNumberFormat="1" applyFont="1" applyFill="1" applyBorder="1" applyAlignment="1">
      <alignment horizontal="justify" vertical="center" wrapText="1"/>
      <protection/>
    </xf>
    <xf numFmtId="1" fontId="4" fillId="0" borderId="0" xfId="93" applyNumberFormat="1" applyFont="1" applyFill="1" applyAlignment="1">
      <alignment vertical="center"/>
      <protection/>
    </xf>
    <xf numFmtId="3" fontId="14" fillId="0" borderId="10" xfId="93" applyNumberFormat="1" applyFont="1" applyFill="1" applyBorder="1" applyAlignment="1" quotePrefix="1">
      <alignment horizontal="center" vertical="center" wrapText="1"/>
      <protection/>
    </xf>
    <xf numFmtId="1" fontId="7" fillId="0" borderId="0" xfId="93" applyNumberFormat="1" applyFont="1" applyFill="1" applyBorder="1" applyAlignment="1">
      <alignment horizontal="right" vertical="center"/>
      <protection/>
    </xf>
    <xf numFmtId="1" fontId="7" fillId="0" borderId="0" xfId="93" applyNumberFormat="1" applyFont="1" applyFill="1" applyBorder="1" applyAlignment="1">
      <alignment vertical="center"/>
      <protection/>
    </xf>
    <xf numFmtId="1" fontId="7" fillId="0" borderId="0" xfId="93" applyNumberFormat="1" applyFont="1" applyFill="1" applyAlignment="1">
      <alignment vertical="center"/>
      <protection/>
    </xf>
    <xf numFmtId="49" fontId="7" fillId="0" borderId="10" xfId="93" applyNumberFormat="1" applyFont="1" applyFill="1" applyBorder="1" applyAlignment="1">
      <alignment horizontal="center" vertical="center"/>
      <protection/>
    </xf>
    <xf numFmtId="1" fontId="4" fillId="0" borderId="10" xfId="93" applyNumberFormat="1" applyFont="1" applyFill="1" applyBorder="1" applyAlignment="1">
      <alignment horizontal="justify" vertical="center" wrapText="1"/>
      <protection/>
    </xf>
    <xf numFmtId="1" fontId="4" fillId="0" borderId="0" xfId="93" applyNumberFormat="1" applyFont="1" applyFill="1" applyBorder="1" applyAlignment="1">
      <alignment vertical="center"/>
      <protection/>
    </xf>
    <xf numFmtId="1" fontId="7" fillId="0" borderId="10" xfId="93" applyNumberFormat="1" applyFont="1" applyFill="1" applyBorder="1" applyAlignment="1">
      <alignment horizontal="justify" vertical="center" wrapText="1"/>
      <protection/>
    </xf>
    <xf numFmtId="174" fontId="7" fillId="0" borderId="10" xfId="42" applyNumberFormat="1" applyFont="1" applyFill="1" applyBorder="1" applyAlignment="1">
      <alignment horizontal="right" vertical="center"/>
    </xf>
    <xf numFmtId="174" fontId="4" fillId="0" borderId="10" xfId="42" applyNumberFormat="1" applyFont="1" applyFill="1" applyBorder="1" applyAlignment="1">
      <alignment horizontal="center" vertical="center" wrapText="1"/>
    </xf>
    <xf numFmtId="174" fontId="4" fillId="0" borderId="10" xfId="42" applyNumberFormat="1" applyFont="1" applyFill="1" applyBorder="1" applyAlignment="1">
      <alignment horizontal="right" vertical="center"/>
    </xf>
    <xf numFmtId="174" fontId="7" fillId="0" borderId="10" xfId="42" applyNumberFormat="1" applyFont="1" applyFill="1" applyBorder="1" applyAlignment="1">
      <alignment horizontal="center" vertical="center" wrapText="1"/>
    </xf>
    <xf numFmtId="3" fontId="13" fillId="0" borderId="10" xfId="93" applyNumberFormat="1" applyFont="1" applyFill="1" applyBorder="1" applyAlignment="1" quotePrefix="1">
      <alignment horizontal="center" vertical="center" wrapText="1"/>
      <protection/>
    </xf>
    <xf numFmtId="49" fontId="4" fillId="0" borderId="10" xfId="93" applyNumberFormat="1" applyFont="1" applyFill="1" applyBorder="1" applyAlignment="1">
      <alignment horizontal="center" vertical="center"/>
      <protection/>
    </xf>
    <xf numFmtId="174" fontId="29" fillId="0" borderId="10" xfId="42" applyNumberFormat="1" applyFont="1" applyFill="1" applyBorder="1" applyAlignment="1">
      <alignment horizontal="center" vertical="center" wrapText="1"/>
    </xf>
    <xf numFmtId="1" fontId="4" fillId="0" borderId="0" xfId="93" applyNumberFormat="1" applyFont="1" applyFill="1" applyBorder="1" applyAlignment="1">
      <alignment horizontal="right" vertical="center"/>
      <protection/>
    </xf>
    <xf numFmtId="49" fontId="4" fillId="0" borderId="10" xfId="93" applyNumberFormat="1" applyFont="1" applyFill="1" applyBorder="1" applyAlignment="1" quotePrefix="1">
      <alignment horizontal="center" vertical="center" wrapText="1"/>
      <protection/>
    </xf>
    <xf numFmtId="3" fontId="4" fillId="0" borderId="10" xfId="93" applyNumberFormat="1" applyFont="1" applyFill="1" applyBorder="1" applyAlignment="1">
      <alignment horizontal="center" vertical="center" wrapText="1"/>
      <protection/>
    </xf>
    <xf numFmtId="174" fontId="4" fillId="0" borderId="10" xfId="42" applyNumberFormat="1" applyFont="1" applyFill="1" applyBorder="1" applyAlignment="1" quotePrefix="1">
      <alignment horizontal="center" vertical="center" wrapText="1"/>
    </xf>
    <xf numFmtId="174" fontId="29" fillId="0" borderId="10" xfId="42" applyNumberFormat="1" applyFont="1" applyFill="1" applyBorder="1" applyAlignment="1" quotePrefix="1">
      <alignment horizontal="center" vertical="center" wrapText="1"/>
    </xf>
    <xf numFmtId="3" fontId="4" fillId="0" borderId="0" xfId="93" applyNumberFormat="1" applyFont="1" applyFill="1" applyBorder="1" applyAlignment="1">
      <alignment vertical="center" wrapText="1"/>
      <protection/>
    </xf>
    <xf numFmtId="0" fontId="112" fillId="0" borderId="10" xfId="93" applyNumberFormat="1" applyFont="1" applyFill="1" applyBorder="1" applyAlignment="1">
      <alignment horizontal="center" vertical="center" wrapText="1"/>
      <protection/>
    </xf>
    <xf numFmtId="3" fontId="112" fillId="0" borderId="10" xfId="93" applyNumberFormat="1" applyFont="1" applyFill="1" applyBorder="1" applyAlignment="1" quotePrefix="1">
      <alignment horizontal="center" vertical="center" wrapText="1"/>
      <protection/>
    </xf>
    <xf numFmtId="1" fontId="112" fillId="0" borderId="10" xfId="93" applyNumberFormat="1" applyFont="1" applyFill="1" applyBorder="1" applyAlignment="1">
      <alignment vertical="center"/>
      <protection/>
    </xf>
    <xf numFmtId="1" fontId="112" fillId="0" borderId="10" xfId="93" applyNumberFormat="1" applyFont="1" applyFill="1" applyBorder="1" applyAlignment="1">
      <alignment horizontal="right" vertical="center"/>
      <protection/>
    </xf>
    <xf numFmtId="1" fontId="112" fillId="0" borderId="0" xfId="93" applyNumberFormat="1" applyFont="1" applyFill="1" applyBorder="1" applyAlignment="1">
      <alignment horizontal="right" vertical="center"/>
      <protection/>
    </xf>
    <xf numFmtId="1" fontId="113" fillId="0" borderId="0" xfId="93" applyNumberFormat="1" applyFont="1" applyFill="1" applyBorder="1" applyAlignment="1">
      <alignment horizontal="right" vertical="center"/>
      <protection/>
    </xf>
    <xf numFmtId="1" fontId="112" fillId="0" borderId="0" xfId="93" applyNumberFormat="1" applyFont="1" applyFill="1" applyBorder="1" applyAlignment="1">
      <alignment horizontal="left" vertical="center" wrapText="1"/>
      <protection/>
    </xf>
    <xf numFmtId="1" fontId="112" fillId="0" borderId="0" xfId="93" applyNumberFormat="1" applyFont="1" applyFill="1" applyAlignment="1">
      <alignment horizontal="right" vertical="center"/>
      <protection/>
    </xf>
    <xf numFmtId="1" fontId="112" fillId="0" borderId="0" xfId="93" applyNumberFormat="1" applyFont="1" applyFill="1" applyAlignment="1">
      <alignment vertical="center"/>
      <protection/>
    </xf>
    <xf numFmtId="174" fontId="112" fillId="0" borderId="10" xfId="42" applyNumberFormat="1" applyFont="1" applyFill="1" applyBorder="1" applyAlignment="1">
      <alignment horizontal="center" vertical="center" wrapText="1"/>
    </xf>
    <xf numFmtId="174" fontId="114" fillId="0" borderId="10" xfId="42" applyNumberFormat="1" applyFont="1" applyFill="1" applyBorder="1" applyAlignment="1">
      <alignment horizontal="center" vertical="center" wrapText="1"/>
    </xf>
    <xf numFmtId="174" fontId="112" fillId="0" borderId="10" xfId="42" applyNumberFormat="1" applyFont="1" applyFill="1" applyBorder="1" applyAlignment="1">
      <alignment horizontal="right" vertical="center"/>
    </xf>
    <xf numFmtId="1" fontId="112" fillId="0" borderId="10" xfId="93" applyNumberFormat="1" applyFont="1" applyFill="1" applyBorder="1" applyAlignment="1">
      <alignment vertical="center"/>
      <protection/>
    </xf>
    <xf numFmtId="1" fontId="112" fillId="0" borderId="0" xfId="93" applyNumberFormat="1" applyFont="1" applyFill="1" applyBorder="1" applyAlignment="1">
      <alignment vertical="center"/>
      <protection/>
    </xf>
    <xf numFmtId="1" fontId="112" fillId="0" borderId="0" xfId="93" applyNumberFormat="1" applyFont="1" applyFill="1" applyAlignment="1">
      <alignment vertical="center"/>
      <protection/>
    </xf>
    <xf numFmtId="174" fontId="7" fillId="0" borderId="10" xfId="42" applyNumberFormat="1" applyFont="1" applyFill="1" applyBorder="1" applyAlignment="1" quotePrefix="1">
      <alignment horizontal="center" vertical="center" wrapText="1"/>
    </xf>
    <xf numFmtId="174" fontId="13" fillId="0" borderId="10" xfId="42" applyNumberFormat="1" applyFont="1" applyFill="1" applyBorder="1" applyAlignment="1">
      <alignment horizontal="center" vertical="center" wrapText="1"/>
    </xf>
    <xf numFmtId="49" fontId="112" fillId="0" borderId="10" xfId="93" applyNumberFormat="1" applyFont="1" applyFill="1" applyBorder="1" applyAlignment="1">
      <alignment horizontal="center" vertical="center"/>
      <protection/>
    </xf>
    <xf numFmtId="1" fontId="112" fillId="0" borderId="10" xfId="93" applyNumberFormat="1" applyFont="1" applyFill="1" applyBorder="1" applyAlignment="1" quotePrefix="1">
      <alignment horizontal="justify" vertical="center" wrapText="1"/>
      <protection/>
    </xf>
    <xf numFmtId="1" fontId="112" fillId="0" borderId="0" xfId="93" applyNumberFormat="1" applyFont="1" applyFill="1" applyBorder="1" applyAlignment="1">
      <alignment horizontal="right" vertical="center"/>
      <protection/>
    </xf>
    <xf numFmtId="174" fontId="16" fillId="0" borderId="10" xfId="42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4" fontId="16" fillId="0" borderId="10" xfId="42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1" fontId="16" fillId="0" borderId="10" xfId="93" applyNumberFormat="1" applyFont="1" applyFill="1" applyBorder="1" applyAlignment="1">
      <alignment horizontal="justify" vertical="center" wrapText="1"/>
      <protection/>
    </xf>
    <xf numFmtId="49" fontId="27" fillId="0" borderId="10" xfId="93" applyNumberFormat="1" applyFont="1" applyFill="1" applyBorder="1" applyAlignment="1">
      <alignment horizontal="center" vertical="center"/>
      <protection/>
    </xf>
    <xf numFmtId="1" fontId="27" fillId="0" borderId="10" xfId="93" applyNumberFormat="1" applyFont="1" applyFill="1" applyBorder="1" applyAlignment="1">
      <alignment horizontal="left" vertical="center" wrapText="1"/>
      <protection/>
    </xf>
    <xf numFmtId="1" fontId="27" fillId="0" borderId="10" xfId="93" applyNumberFormat="1" applyFont="1" applyFill="1" applyBorder="1" applyAlignment="1">
      <alignment horizontal="center" vertical="center" wrapText="1"/>
      <protection/>
    </xf>
    <xf numFmtId="186" fontId="30" fillId="0" borderId="10" xfId="42" applyNumberFormat="1" applyFont="1" applyBorder="1" applyAlignment="1">
      <alignment horizontal="center" vertical="center" wrapText="1"/>
    </xf>
    <xf numFmtId="3" fontId="27" fillId="0" borderId="10" xfId="93" applyNumberFormat="1" applyFont="1" applyFill="1" applyBorder="1" applyAlignment="1" quotePrefix="1">
      <alignment horizontal="center" vertical="center" wrapText="1"/>
      <protection/>
    </xf>
    <xf numFmtId="1" fontId="27" fillId="0" borderId="10" xfId="93" applyNumberFormat="1" applyFont="1" applyFill="1" applyBorder="1" applyAlignment="1">
      <alignment horizontal="right" vertical="center"/>
      <protection/>
    </xf>
    <xf numFmtId="1" fontId="27" fillId="0" borderId="0" xfId="93" applyNumberFormat="1" applyFont="1" applyFill="1" applyAlignment="1">
      <alignment vertical="center"/>
      <protection/>
    </xf>
    <xf numFmtId="43" fontId="30" fillId="0" borderId="10" xfId="42" applyNumberFormat="1" applyFont="1" applyBorder="1" applyAlignment="1">
      <alignment horizontal="center" vertical="center" wrapText="1"/>
    </xf>
    <xf numFmtId="3" fontId="16" fillId="0" borderId="10" xfId="93" applyNumberFormat="1" applyFont="1" applyFill="1" applyBorder="1" applyAlignment="1" quotePrefix="1">
      <alignment horizontal="center" vertical="center" wrapText="1"/>
      <protection/>
    </xf>
    <xf numFmtId="3" fontId="16" fillId="0" borderId="10" xfId="93" applyNumberFormat="1" applyFont="1" applyFill="1" applyBorder="1" applyAlignment="1">
      <alignment horizontal="center" vertical="center" wrapText="1"/>
      <protection/>
    </xf>
    <xf numFmtId="1" fontId="16" fillId="0" borderId="0" xfId="93" applyNumberFormat="1" applyFont="1" applyFill="1" applyAlignment="1">
      <alignment vertical="center"/>
      <protection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 quotePrefix="1">
      <alignment horizontal="center" vertical="center" wrapText="1"/>
    </xf>
    <xf numFmtId="0" fontId="67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 quotePrefix="1">
      <alignment horizontal="center" wrapText="1"/>
    </xf>
    <xf numFmtId="0" fontId="68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/>
    </xf>
    <xf numFmtId="174" fontId="66" fillId="0" borderId="10" xfId="0" applyNumberFormat="1" applyFont="1" applyFill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horizontal="right" vertical="center"/>
    </xf>
    <xf numFmtId="174" fontId="66" fillId="0" borderId="10" xfId="42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1" fontId="7" fillId="0" borderId="10" xfId="93" applyNumberFormat="1" applyFont="1" applyFill="1" applyBorder="1" applyAlignment="1">
      <alignment vertical="center"/>
      <protection/>
    </xf>
    <xf numFmtId="1" fontId="13" fillId="0" borderId="10" xfId="93" applyNumberFormat="1" applyFont="1" applyFill="1" applyBorder="1" applyAlignment="1">
      <alignment vertical="center"/>
      <protection/>
    </xf>
    <xf numFmtId="1" fontId="113" fillId="0" borderId="10" xfId="93" applyNumberFormat="1" applyFont="1" applyFill="1" applyBorder="1" applyAlignment="1">
      <alignment horizontal="right" vertical="center"/>
      <protection/>
    </xf>
    <xf numFmtId="1" fontId="4" fillId="0" borderId="10" xfId="93" applyNumberFormat="1" applyFont="1" applyFill="1" applyBorder="1" applyAlignment="1">
      <alignment horizontal="right" vertical="center"/>
      <protection/>
    </xf>
    <xf numFmtId="1" fontId="7" fillId="0" borderId="10" xfId="93" applyNumberFormat="1" applyFont="1" applyFill="1" applyBorder="1" applyAlignment="1">
      <alignment horizontal="left" vertical="center" wrapText="1"/>
      <protection/>
    </xf>
    <xf numFmtId="43" fontId="112" fillId="0" borderId="10" xfId="42" applyNumberFormat="1" applyFont="1" applyFill="1" applyBorder="1" applyAlignment="1">
      <alignment horizontal="left" vertical="center" wrapText="1"/>
    </xf>
    <xf numFmtId="1" fontId="112" fillId="0" borderId="10" xfId="93" applyNumberFormat="1" applyFont="1" applyFill="1" applyBorder="1" applyAlignment="1">
      <alignment horizontal="left" vertical="center" wrapText="1"/>
      <protection/>
    </xf>
    <xf numFmtId="43" fontId="112" fillId="0" borderId="10" xfId="42" applyFont="1" applyFill="1" applyBorder="1" applyAlignment="1">
      <alignment horizontal="left" vertical="center" wrapText="1"/>
    </xf>
    <xf numFmtId="43" fontId="112" fillId="0" borderId="10" xfId="42" applyNumberFormat="1" applyFont="1" applyFill="1" applyBorder="1" applyAlignment="1">
      <alignment horizontal="right" vertical="center"/>
    </xf>
    <xf numFmtId="1" fontId="6" fillId="0" borderId="11" xfId="93" applyNumberFormat="1" applyFont="1" applyFill="1" applyBorder="1" applyAlignment="1">
      <alignment vertical="center"/>
      <protection/>
    </xf>
    <xf numFmtId="1" fontId="6" fillId="0" borderId="12" xfId="93" applyNumberFormat="1" applyFont="1" applyFill="1" applyBorder="1" applyAlignment="1">
      <alignment vertical="center"/>
      <protection/>
    </xf>
    <xf numFmtId="1" fontId="6" fillId="0" borderId="13" xfId="93" applyNumberFormat="1" applyFont="1" applyFill="1" applyBorder="1" applyAlignment="1">
      <alignment vertical="center"/>
      <protection/>
    </xf>
    <xf numFmtId="1" fontId="6" fillId="0" borderId="14" xfId="93" applyNumberFormat="1" applyFont="1" applyFill="1" applyBorder="1" applyAlignment="1">
      <alignment vertical="center"/>
      <protection/>
    </xf>
    <xf numFmtId="0" fontId="115" fillId="0" borderId="10" xfId="0" applyFont="1" applyFill="1" applyBorder="1" applyAlignment="1">
      <alignment vertical="center" wrapText="1"/>
    </xf>
    <xf numFmtId="0" fontId="14" fillId="0" borderId="10" xfId="93" applyNumberFormat="1" applyFont="1" applyFill="1" applyBorder="1" applyAlignment="1">
      <alignment horizontal="center" vertical="center" wrapText="1"/>
      <protection/>
    </xf>
    <xf numFmtId="0" fontId="116" fillId="0" borderId="10" xfId="93" applyNumberFormat="1" applyFont="1" applyFill="1" applyBorder="1" applyAlignment="1">
      <alignment horizontal="center" vertical="center" wrapText="1"/>
      <protection/>
    </xf>
    <xf numFmtId="3" fontId="116" fillId="0" borderId="10" xfId="93" applyNumberFormat="1" applyFont="1" applyFill="1" applyBorder="1" applyAlignment="1" quotePrefix="1">
      <alignment horizontal="center" vertical="center" wrapText="1"/>
      <protection/>
    </xf>
    <xf numFmtId="3" fontId="14" fillId="0" borderId="0" xfId="93" applyNumberFormat="1" applyFont="1" applyFill="1" applyBorder="1" applyAlignment="1">
      <alignment vertical="center" wrapText="1"/>
      <protection/>
    </xf>
    <xf numFmtId="49" fontId="16" fillId="0" borderId="10" xfId="93" applyNumberFormat="1" applyFont="1" applyFill="1" applyBorder="1" applyAlignment="1" quotePrefix="1">
      <alignment horizontal="center" vertical="center" wrapText="1"/>
      <protection/>
    </xf>
    <xf numFmtId="174" fontId="16" fillId="0" borderId="10" xfId="42" applyNumberFormat="1" applyFont="1" applyFill="1" applyBorder="1" applyAlignment="1" quotePrefix="1">
      <alignment horizontal="center" vertical="center" wrapText="1"/>
    </xf>
    <xf numFmtId="3" fontId="16" fillId="0" borderId="0" xfId="93" applyNumberFormat="1" applyFont="1" applyFill="1" applyBorder="1" applyAlignment="1">
      <alignment vertical="center" wrapText="1"/>
      <protection/>
    </xf>
    <xf numFmtId="49" fontId="16" fillId="0" borderId="10" xfId="93" applyNumberFormat="1" applyFont="1" applyFill="1" applyBorder="1" applyAlignment="1">
      <alignment horizontal="center" vertical="center"/>
      <protection/>
    </xf>
    <xf numFmtId="1" fontId="16" fillId="0" borderId="10" xfId="93" applyNumberFormat="1" applyFont="1" applyFill="1" applyBorder="1" applyAlignment="1">
      <alignment horizontal="justify" vertical="center" wrapText="1"/>
      <protection/>
    </xf>
    <xf numFmtId="174" fontId="16" fillId="0" borderId="10" xfId="42" applyNumberFormat="1" applyFont="1" applyFill="1" applyBorder="1" applyAlignment="1">
      <alignment horizontal="center" vertical="center" wrapText="1"/>
    </xf>
    <xf numFmtId="174" fontId="16" fillId="0" borderId="10" xfId="42" applyNumberFormat="1" applyFont="1" applyFill="1" applyBorder="1" applyAlignment="1">
      <alignment horizontal="right" vertical="center"/>
    </xf>
    <xf numFmtId="1" fontId="16" fillId="0" borderId="0" xfId="93" applyNumberFormat="1" applyFont="1" applyFill="1" applyBorder="1" applyAlignment="1">
      <alignment horizontal="right" vertical="center"/>
      <protection/>
    </xf>
    <xf numFmtId="49" fontId="14" fillId="0" borderId="10" xfId="93" applyNumberFormat="1" applyFont="1" applyFill="1" applyBorder="1" applyAlignment="1">
      <alignment horizontal="center" vertical="center"/>
      <protection/>
    </xf>
    <xf numFmtId="1" fontId="14" fillId="0" borderId="10" xfId="93" applyNumberFormat="1" applyFont="1" applyFill="1" applyBorder="1" applyAlignment="1">
      <alignment horizontal="justify" vertical="center" wrapText="1"/>
      <protection/>
    </xf>
    <xf numFmtId="174" fontId="14" fillId="0" borderId="10" xfId="42" applyNumberFormat="1" applyFont="1" applyFill="1" applyBorder="1" applyAlignment="1">
      <alignment horizontal="center" vertical="center" wrapText="1"/>
    </xf>
    <xf numFmtId="174" fontId="14" fillId="0" borderId="10" xfId="42" applyNumberFormat="1" applyFont="1" applyFill="1" applyBorder="1" applyAlignment="1">
      <alignment horizontal="right" vertical="center"/>
    </xf>
    <xf numFmtId="174" fontId="14" fillId="0" borderId="10" xfId="42" applyNumberFormat="1" applyFont="1" applyFill="1" applyBorder="1" applyAlignment="1" quotePrefix="1">
      <alignment horizontal="center" vertical="center" wrapText="1"/>
    </xf>
    <xf numFmtId="1" fontId="14" fillId="0" borderId="0" xfId="93" applyNumberFormat="1" applyFont="1" applyFill="1" applyBorder="1" applyAlignment="1">
      <alignment horizontal="right" vertical="center"/>
      <protection/>
    </xf>
    <xf numFmtId="1" fontId="14" fillId="0" borderId="0" xfId="93" applyNumberFormat="1" applyFont="1" applyFill="1" applyAlignment="1">
      <alignment vertical="center"/>
      <protection/>
    </xf>
    <xf numFmtId="1" fontId="117" fillId="0" borderId="10" xfId="93" applyNumberFormat="1" applyFont="1" applyFill="1" applyBorder="1" applyAlignment="1">
      <alignment horizontal="justify" vertical="center" wrapText="1"/>
      <protection/>
    </xf>
    <xf numFmtId="174" fontId="117" fillId="0" borderId="10" xfId="42" applyNumberFormat="1" applyFont="1" applyFill="1" applyBorder="1" applyAlignment="1">
      <alignment horizontal="center" vertical="center" wrapText="1"/>
    </xf>
    <xf numFmtId="1" fontId="118" fillId="0" borderId="10" xfId="93" applyNumberFormat="1" applyFont="1" applyFill="1" applyBorder="1" applyAlignment="1">
      <alignment horizontal="justify" vertical="center" wrapText="1"/>
      <protection/>
    </xf>
    <xf numFmtId="49" fontId="116" fillId="0" borderId="10" xfId="93" applyNumberFormat="1" applyFont="1" applyFill="1" applyBorder="1" applyAlignment="1">
      <alignment horizontal="center" vertical="center"/>
      <protection/>
    </xf>
    <xf numFmtId="1" fontId="117" fillId="0" borderId="15" xfId="93" applyNumberFormat="1" applyFont="1" applyFill="1" applyBorder="1" applyAlignment="1" quotePrefix="1">
      <alignment horizontal="justify" vertical="center" wrapText="1"/>
      <protection/>
    </xf>
    <xf numFmtId="174" fontId="116" fillId="0" borderId="10" xfId="42" applyNumberFormat="1" applyFont="1" applyFill="1" applyBorder="1" applyAlignment="1">
      <alignment horizontal="center" vertical="center" wrapText="1"/>
    </xf>
    <xf numFmtId="174" fontId="116" fillId="0" borderId="10" xfId="42" applyNumberFormat="1" applyFont="1" applyFill="1" applyBorder="1" applyAlignment="1">
      <alignment horizontal="right" vertical="center"/>
    </xf>
    <xf numFmtId="1" fontId="116" fillId="0" borderId="0" xfId="93" applyNumberFormat="1" applyFont="1" applyFill="1" applyBorder="1" applyAlignment="1">
      <alignment horizontal="right" vertical="center"/>
      <protection/>
    </xf>
    <xf numFmtId="1" fontId="116" fillId="0" borderId="0" xfId="93" applyNumberFormat="1" applyFont="1" applyFill="1" applyAlignment="1">
      <alignment vertical="center"/>
      <protection/>
    </xf>
    <xf numFmtId="1" fontId="117" fillId="0" borderId="10" xfId="93" applyNumberFormat="1" applyFont="1" applyFill="1" applyBorder="1" applyAlignment="1" quotePrefix="1">
      <alignment horizontal="justify" vertical="center" wrapText="1"/>
      <protection/>
    </xf>
    <xf numFmtId="0" fontId="117" fillId="0" borderId="10" xfId="0" applyFont="1" applyFill="1" applyBorder="1" applyAlignment="1">
      <alignment vertical="center" wrapText="1"/>
    </xf>
    <xf numFmtId="1" fontId="14" fillId="0" borderId="10" xfId="93" applyNumberFormat="1" applyFont="1" applyFill="1" applyBorder="1" applyAlignment="1">
      <alignment vertical="center"/>
      <protection/>
    </xf>
    <xf numFmtId="174" fontId="14" fillId="0" borderId="10" xfId="42" applyNumberFormat="1" applyFont="1" applyFill="1" applyBorder="1" applyAlignment="1">
      <alignment vertical="center"/>
    </xf>
    <xf numFmtId="174" fontId="119" fillId="0" borderId="10" xfId="42" applyNumberFormat="1" applyFont="1" applyFill="1" applyBorder="1" applyAlignment="1">
      <alignment horizontal="right" vertical="center"/>
    </xf>
    <xf numFmtId="174" fontId="16" fillId="0" borderId="10" xfId="42" applyNumberFormat="1" applyFont="1" applyFill="1" applyBorder="1" applyAlignment="1">
      <alignment horizontal="right" vertical="center"/>
    </xf>
    <xf numFmtId="49" fontId="14" fillId="0" borderId="0" xfId="93" applyNumberFormat="1" applyFont="1" applyFill="1" applyAlignment="1">
      <alignment vertical="center"/>
      <protection/>
    </xf>
    <xf numFmtId="1" fontId="116" fillId="0" borderId="0" xfId="93" applyNumberFormat="1" applyFont="1" applyFill="1" applyAlignment="1">
      <alignment vertical="center"/>
      <protection/>
    </xf>
    <xf numFmtId="49" fontId="14" fillId="0" borderId="0" xfId="93" applyNumberFormat="1" applyFont="1" applyFill="1" applyAlignment="1">
      <alignment horizontal="center" vertical="center"/>
      <protection/>
    </xf>
    <xf numFmtId="1" fontId="116" fillId="0" borderId="0" xfId="93" applyNumberFormat="1" applyFont="1" applyFill="1" applyAlignment="1">
      <alignment horizontal="right" vertical="center"/>
      <protection/>
    </xf>
    <xf numFmtId="174" fontId="18" fillId="0" borderId="10" xfId="42" applyNumberFormat="1" applyFont="1" applyBorder="1" applyAlignment="1">
      <alignment horizontal="right" vertical="center" wrapText="1"/>
    </xf>
    <xf numFmtId="174" fontId="18" fillId="0" borderId="10" xfId="42" applyNumberFormat="1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3" fontId="16" fillId="0" borderId="10" xfId="93" applyNumberFormat="1" applyFont="1" applyFill="1" applyBorder="1" applyAlignment="1">
      <alignment horizontal="left" vertical="center" wrapText="1"/>
      <protection/>
    </xf>
    <xf numFmtId="1" fontId="16" fillId="0" borderId="10" xfId="93" applyNumberFormat="1" applyFont="1" applyFill="1" applyBorder="1" applyAlignment="1">
      <alignment vertical="center" wrapText="1"/>
      <protection/>
    </xf>
    <xf numFmtId="0" fontId="120" fillId="0" borderId="10" xfId="0" applyFont="1" applyFill="1" applyBorder="1" applyAlignment="1">
      <alignment vertical="center" wrapText="1"/>
    </xf>
    <xf numFmtId="186" fontId="32" fillId="0" borderId="10" xfId="42" applyNumberFormat="1" applyFont="1" applyBorder="1" applyAlignment="1">
      <alignment horizontal="center" vertical="center" wrapText="1"/>
    </xf>
    <xf numFmtId="43" fontId="32" fillId="0" borderId="10" xfId="42" applyNumberFormat="1" applyFont="1" applyBorder="1" applyAlignment="1">
      <alignment horizontal="center" vertical="center" wrapText="1"/>
    </xf>
    <xf numFmtId="49" fontId="27" fillId="0" borderId="10" xfId="93" applyNumberFormat="1" applyFont="1" applyFill="1" applyBorder="1" applyAlignment="1">
      <alignment horizontal="center" vertical="center"/>
      <protection/>
    </xf>
    <xf numFmtId="1" fontId="27" fillId="0" borderId="10" xfId="93" applyNumberFormat="1" applyFont="1" applyFill="1" applyBorder="1" applyAlignment="1">
      <alignment horizontal="justify" vertical="center" wrapText="1"/>
      <protection/>
    </xf>
    <xf numFmtId="174" fontId="27" fillId="0" borderId="10" xfId="42" applyNumberFormat="1" applyFont="1" applyFill="1" applyBorder="1" applyAlignment="1">
      <alignment horizontal="center" vertical="center" wrapText="1"/>
    </xf>
    <xf numFmtId="174" fontId="27" fillId="0" borderId="10" xfId="42" applyNumberFormat="1" applyFont="1" applyFill="1" applyBorder="1" applyAlignment="1">
      <alignment horizontal="right" vertical="center"/>
    </xf>
    <xf numFmtId="1" fontId="27" fillId="0" borderId="0" xfId="93" applyNumberFormat="1" applyFont="1" applyFill="1" applyBorder="1" applyAlignment="1">
      <alignment horizontal="right" vertical="center"/>
      <protection/>
    </xf>
    <xf numFmtId="1" fontId="27" fillId="0" borderId="0" xfId="93" applyNumberFormat="1" applyFont="1" applyFill="1" applyAlignment="1">
      <alignment vertical="center"/>
      <protection/>
    </xf>
    <xf numFmtId="186" fontId="30" fillId="0" borderId="10" xfId="42" applyNumberFormat="1" applyFont="1" applyBorder="1" applyAlignment="1">
      <alignment horizontal="center" vertical="center" wrapText="1"/>
    </xf>
    <xf numFmtId="43" fontId="30" fillId="0" borderId="10" xfId="42" applyNumberFormat="1" applyFont="1" applyBorder="1" applyAlignment="1">
      <alignment horizontal="center" vertical="center" wrapText="1"/>
    </xf>
    <xf numFmtId="1" fontId="14" fillId="0" borderId="10" xfId="93" applyNumberFormat="1" applyFont="1" applyFill="1" applyBorder="1" applyAlignment="1">
      <alignment horizontal="left" vertical="center" wrapText="1"/>
      <protection/>
    </xf>
    <xf numFmtId="186" fontId="33" fillId="0" borderId="10" xfId="42" applyNumberFormat="1" applyFont="1" applyBorder="1" applyAlignment="1">
      <alignment horizontal="center" vertical="center" wrapText="1"/>
    </xf>
    <xf numFmtId="43" fontId="33" fillId="0" borderId="10" xfId="42" applyNumberFormat="1" applyFont="1" applyBorder="1" applyAlignment="1">
      <alignment horizontal="center" vertical="center" wrapText="1"/>
    </xf>
    <xf numFmtId="174" fontId="118" fillId="0" borderId="10" xfId="42" applyNumberFormat="1" applyFont="1" applyFill="1" applyBorder="1" applyAlignment="1">
      <alignment horizontal="center" vertical="center" wrapText="1"/>
    </xf>
    <xf numFmtId="49" fontId="117" fillId="0" borderId="10" xfId="93" applyNumberFormat="1" applyFont="1" applyFill="1" applyBorder="1" applyAlignment="1">
      <alignment horizontal="center" vertical="center"/>
      <protection/>
    </xf>
    <xf numFmtId="174" fontId="117" fillId="0" borderId="10" xfId="42" applyNumberFormat="1" applyFont="1" applyFill="1" applyBorder="1" applyAlignment="1">
      <alignment horizontal="right" vertical="center"/>
    </xf>
    <xf numFmtId="174" fontId="117" fillId="0" borderId="10" xfId="42" applyNumberFormat="1" applyFont="1" applyFill="1" applyBorder="1" applyAlignment="1" quotePrefix="1">
      <alignment horizontal="center" vertical="center" wrapText="1"/>
    </xf>
    <xf numFmtId="1" fontId="117" fillId="0" borderId="0" xfId="93" applyNumberFormat="1" applyFont="1" applyFill="1" applyBorder="1" applyAlignment="1">
      <alignment horizontal="right" vertical="center"/>
      <protection/>
    </xf>
    <xf numFmtId="1" fontId="117" fillId="0" borderId="0" xfId="93" applyNumberFormat="1" applyFont="1" applyFill="1" applyAlignment="1">
      <alignment vertical="center"/>
      <protection/>
    </xf>
    <xf numFmtId="49" fontId="118" fillId="0" borderId="10" xfId="93" applyNumberFormat="1" applyFont="1" applyFill="1" applyBorder="1" applyAlignment="1">
      <alignment horizontal="center" vertical="center"/>
      <protection/>
    </xf>
    <xf numFmtId="1" fontId="16" fillId="0" borderId="10" xfId="93" applyNumberFormat="1" applyFont="1" applyFill="1" applyBorder="1" applyAlignment="1">
      <alignment horizontal="center" vertical="center" wrapText="1"/>
      <protection/>
    </xf>
    <xf numFmtId="1" fontId="16" fillId="0" borderId="10" xfId="93" applyNumberFormat="1" applyFont="1" applyFill="1" applyBorder="1" applyAlignment="1">
      <alignment horizontal="right" vertical="center"/>
      <protection/>
    </xf>
    <xf numFmtId="1" fontId="119" fillId="0" borderId="10" xfId="93" applyNumberFormat="1" applyFont="1" applyFill="1" applyBorder="1" applyAlignment="1">
      <alignment horizontal="right" vertical="center"/>
      <protection/>
    </xf>
    <xf numFmtId="1" fontId="14" fillId="0" borderId="10" xfId="93" applyNumberFormat="1" applyFont="1" applyFill="1" applyBorder="1" applyAlignment="1">
      <alignment vertical="center"/>
      <protection/>
    </xf>
    <xf numFmtId="174" fontId="14" fillId="0" borderId="10" xfId="42" applyNumberFormat="1" applyFont="1" applyFill="1" applyBorder="1" applyAlignment="1">
      <alignment vertical="center"/>
    </xf>
    <xf numFmtId="174" fontId="116" fillId="0" borderId="10" xfId="42" applyNumberFormat="1" applyFont="1" applyFill="1" applyBorder="1" applyAlignment="1">
      <alignment vertical="center"/>
    </xf>
    <xf numFmtId="174" fontId="116" fillId="0" borderId="10" xfId="42" applyNumberFormat="1" applyFont="1" applyFill="1" applyBorder="1" applyAlignment="1">
      <alignment horizontal="left" vertical="center" wrapText="1"/>
    </xf>
    <xf numFmtId="174" fontId="14" fillId="0" borderId="10" xfId="42" applyNumberFormat="1" applyFont="1" applyFill="1" applyBorder="1" applyAlignment="1">
      <alignment horizontal="left" vertical="center" wrapText="1"/>
    </xf>
    <xf numFmtId="1" fontId="14" fillId="0" borderId="10" xfId="93" applyNumberFormat="1" applyFont="1" applyFill="1" applyBorder="1" applyAlignment="1">
      <alignment vertical="center" wrapText="1"/>
      <protection/>
    </xf>
    <xf numFmtId="1" fontId="115" fillId="0" borderId="10" xfId="93" applyNumberFormat="1" applyFont="1" applyFill="1" applyBorder="1" applyAlignment="1">
      <alignment vertical="center" wrapText="1"/>
      <protection/>
    </xf>
    <xf numFmtId="1" fontId="34" fillId="0" borderId="0" xfId="93" applyNumberFormat="1" applyFont="1" applyFill="1" applyAlignment="1">
      <alignment vertical="center"/>
      <protection/>
    </xf>
    <xf numFmtId="3" fontId="16" fillId="0" borderId="0" xfId="93" applyNumberFormat="1" applyFont="1" applyFill="1" applyBorder="1" applyAlignment="1">
      <alignment horizontal="center" vertical="center" wrapText="1"/>
      <protection/>
    </xf>
    <xf numFmtId="43" fontId="14" fillId="0" borderId="10" xfId="42" applyFont="1" applyFill="1" applyBorder="1" applyAlignment="1">
      <alignment vertical="center"/>
    </xf>
    <xf numFmtId="49" fontId="121" fillId="0" borderId="10" xfId="93" applyNumberFormat="1" applyFont="1" applyFill="1" applyBorder="1" applyAlignment="1">
      <alignment horizontal="center" vertical="center"/>
      <protection/>
    </xf>
    <xf numFmtId="1" fontId="121" fillId="0" borderId="10" xfId="93" applyNumberFormat="1" applyFont="1" applyFill="1" applyBorder="1" applyAlignment="1">
      <alignment horizontal="justify" vertical="center" wrapText="1"/>
      <protection/>
    </xf>
    <xf numFmtId="1" fontId="121" fillId="0" borderId="10" xfId="93" applyNumberFormat="1" applyFont="1" applyFill="1" applyBorder="1" applyAlignment="1">
      <alignment vertical="center"/>
      <protection/>
    </xf>
    <xf numFmtId="1" fontId="122" fillId="0" borderId="10" xfId="93" applyNumberFormat="1" applyFont="1" applyFill="1" applyBorder="1" applyAlignment="1">
      <alignment horizontal="justify" vertical="center" wrapText="1"/>
      <protection/>
    </xf>
    <xf numFmtId="3" fontId="122" fillId="0" borderId="10" xfId="93" applyNumberFormat="1" applyFont="1" applyFill="1" applyBorder="1" applyAlignment="1" quotePrefix="1">
      <alignment horizontal="justify" vertical="center" wrapText="1"/>
      <protection/>
    </xf>
    <xf numFmtId="49" fontId="121" fillId="0" borderId="10" xfId="93" applyNumberFormat="1" applyFont="1" applyFill="1" applyBorder="1" applyAlignment="1" quotePrefix="1">
      <alignment horizontal="center" vertical="center"/>
      <protection/>
    </xf>
    <xf numFmtId="3" fontId="121" fillId="0" borderId="10" xfId="93" applyNumberFormat="1" applyFont="1" applyFill="1" applyBorder="1" applyAlignment="1">
      <alignment horizontal="left" vertical="center"/>
      <protection/>
    </xf>
    <xf numFmtId="49" fontId="122" fillId="0" borderId="10" xfId="93" applyNumberFormat="1" applyFont="1" applyFill="1" applyBorder="1" applyAlignment="1">
      <alignment horizontal="center" vertical="center"/>
      <protection/>
    </xf>
    <xf numFmtId="0" fontId="122" fillId="0" borderId="10" xfId="93" applyNumberFormat="1" applyFont="1" applyFill="1" applyBorder="1" applyAlignment="1">
      <alignment horizontal="center" vertical="center" wrapText="1"/>
      <protection/>
    </xf>
    <xf numFmtId="1" fontId="122" fillId="0" borderId="10" xfId="93" applyNumberFormat="1" applyFont="1" applyFill="1" applyBorder="1" applyAlignment="1">
      <alignment horizontal="center" vertical="center"/>
      <protection/>
    </xf>
    <xf numFmtId="1" fontId="123" fillId="0" borderId="0" xfId="93" applyNumberFormat="1" applyFont="1" applyFill="1" applyAlignment="1">
      <alignment vertical="center" wrapText="1"/>
      <protection/>
    </xf>
    <xf numFmtId="174" fontId="123" fillId="0" borderId="10" xfId="45" applyNumberFormat="1" applyFont="1" applyFill="1" applyBorder="1" applyAlignment="1">
      <alignment vertical="center"/>
    </xf>
    <xf numFmtId="174" fontId="121" fillId="0" borderId="10" xfId="45" applyNumberFormat="1" applyFont="1" applyFill="1" applyBorder="1" applyAlignment="1" quotePrefix="1">
      <alignment horizontal="center" vertical="center"/>
    </xf>
    <xf numFmtId="0" fontId="1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17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117" fillId="0" borderId="10" xfId="0" applyFont="1" applyBorder="1" applyAlignment="1">
      <alignment horizontal="justify" vertical="center" wrapText="1"/>
    </xf>
    <xf numFmtId="3" fontId="14" fillId="0" borderId="10" xfId="0" applyNumberFormat="1" applyFont="1" applyBorder="1" applyAlignment="1">
      <alignment vertical="center" wrapText="1"/>
    </xf>
    <xf numFmtId="0" fontId="118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174" fontId="14" fillId="0" borderId="10" xfId="42" applyNumberFormat="1" applyFont="1" applyBorder="1" applyAlignment="1">
      <alignment horizontal="right" vertical="center" wrapText="1"/>
    </xf>
    <xf numFmtId="1" fontId="121" fillId="0" borderId="10" xfId="93" applyNumberFormat="1" applyFont="1" applyFill="1" applyBorder="1" applyAlignment="1">
      <alignment horizontal="center" vertical="center"/>
      <protection/>
    </xf>
    <xf numFmtId="0" fontId="123" fillId="0" borderId="10" xfId="93" applyNumberFormat="1" applyFont="1" applyFill="1" applyBorder="1" applyAlignment="1">
      <alignment horizontal="center" vertical="center" wrapText="1"/>
      <protection/>
    </xf>
    <xf numFmtId="3" fontId="123" fillId="0" borderId="10" xfId="93" applyNumberFormat="1" applyFont="1" applyFill="1" applyBorder="1" applyAlignment="1" quotePrefix="1">
      <alignment horizontal="center" vertical="center" wrapText="1"/>
      <protection/>
    </xf>
    <xf numFmtId="174" fontId="122" fillId="0" borderId="10" xfId="45" applyNumberFormat="1" applyFont="1" applyFill="1" applyBorder="1" applyAlignment="1" quotePrefix="1">
      <alignment horizontal="center" vertical="center"/>
    </xf>
    <xf numFmtId="3" fontId="121" fillId="0" borderId="10" xfId="93" applyNumberFormat="1" applyFont="1" applyFill="1" applyBorder="1" applyAlignment="1">
      <alignment vertical="center"/>
      <protection/>
    </xf>
    <xf numFmtId="174" fontId="121" fillId="0" borderId="10" xfId="45" applyNumberFormat="1" applyFont="1" applyFill="1" applyBorder="1" applyAlignment="1">
      <alignment horizontal="right" vertical="center"/>
    </xf>
    <xf numFmtId="174" fontId="122" fillId="0" borderId="10" xfId="45" applyNumberFormat="1" applyFont="1" applyFill="1" applyBorder="1" applyAlignment="1" quotePrefix="1">
      <alignment horizontal="center" vertical="center" wrapText="1"/>
    </xf>
    <xf numFmtId="1" fontId="122" fillId="0" borderId="10" xfId="93" applyNumberFormat="1" applyFont="1" applyFill="1" applyBorder="1" applyAlignment="1">
      <alignment vertical="center" wrapText="1"/>
      <protection/>
    </xf>
    <xf numFmtId="1" fontId="121" fillId="0" borderId="10" xfId="93" applyNumberFormat="1" applyFont="1" applyFill="1" applyBorder="1" applyAlignment="1">
      <alignment vertical="center" wrapText="1"/>
      <protection/>
    </xf>
    <xf numFmtId="1" fontId="122" fillId="0" borderId="10" xfId="93" applyNumberFormat="1" applyFont="1" applyFill="1" applyBorder="1" applyAlignment="1">
      <alignment horizontal="center" vertical="center" wrapText="1"/>
      <protection/>
    </xf>
    <xf numFmtId="1" fontId="123" fillId="0" borderId="10" xfId="93" applyNumberFormat="1" applyFont="1" applyFill="1" applyBorder="1" applyAlignment="1">
      <alignment vertical="center" wrapText="1"/>
      <protection/>
    </xf>
    <xf numFmtId="1" fontId="123" fillId="0" borderId="10" xfId="93" applyNumberFormat="1" applyFont="1" applyFill="1" applyBorder="1" applyAlignment="1">
      <alignment vertical="center"/>
      <protection/>
    </xf>
    <xf numFmtId="174" fontId="121" fillId="0" borderId="16" xfId="45" applyNumberFormat="1" applyFont="1" applyFill="1" applyBorder="1" applyAlignment="1">
      <alignment vertical="center" wrapText="1"/>
    </xf>
    <xf numFmtId="49" fontId="123" fillId="0" borderId="10" xfId="93" applyNumberFormat="1" applyFont="1" applyFill="1" applyBorder="1" applyAlignment="1" quotePrefix="1">
      <alignment horizontal="center" vertical="center"/>
      <protection/>
    </xf>
    <xf numFmtId="1" fontId="121" fillId="0" borderId="0" xfId="93" applyNumberFormat="1" applyFont="1" applyFill="1" applyAlignment="1">
      <alignment vertical="center" wrapText="1"/>
      <protection/>
    </xf>
    <xf numFmtId="1" fontId="121" fillId="0" borderId="0" xfId="93" applyNumberFormat="1" applyFont="1" applyFill="1" applyAlignment="1">
      <alignment vertical="center"/>
      <protection/>
    </xf>
    <xf numFmtId="3" fontId="121" fillId="0" borderId="10" xfId="93" applyNumberFormat="1" applyFont="1" applyFill="1" applyBorder="1" applyAlignment="1" quotePrefix="1">
      <alignment horizontal="justify" vertical="center" wrapText="1"/>
      <protection/>
    </xf>
    <xf numFmtId="0" fontId="0" fillId="0" borderId="0" xfId="0" applyFill="1" applyAlignment="1">
      <alignment/>
    </xf>
    <xf numFmtId="0" fontId="110" fillId="0" borderId="0" xfId="0" applyFont="1" applyFill="1" applyAlignment="1">
      <alignment/>
    </xf>
    <xf numFmtId="0" fontId="117" fillId="0" borderId="10" xfId="0" applyFont="1" applyBorder="1" applyAlignment="1" quotePrefix="1">
      <alignment horizontal="justify" vertical="center" wrapText="1"/>
    </xf>
    <xf numFmtId="0" fontId="118" fillId="0" borderId="10" xfId="0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3" fontId="121" fillId="0" borderId="10" xfId="93" applyNumberFormat="1" applyFont="1" applyFill="1" applyBorder="1" applyAlignment="1" quotePrefix="1">
      <alignment horizontal="center" vertical="center" wrapText="1"/>
      <protection/>
    </xf>
    <xf numFmtId="0" fontId="11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17" fillId="0" borderId="10" xfId="0" applyFont="1" applyBorder="1" applyAlignment="1">
      <alignment horizontal="center" vertical="center" wrapText="1"/>
    </xf>
    <xf numFmtId="188" fontId="122" fillId="0" borderId="10" xfId="42" applyNumberFormat="1" applyFont="1" applyFill="1" applyBorder="1" applyAlignment="1" quotePrefix="1">
      <alignment horizontal="center" vertical="center"/>
    </xf>
    <xf numFmtId="188" fontId="121" fillId="0" borderId="10" xfId="42" applyNumberFormat="1" applyFont="1" applyFill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4" fillId="0" borderId="10" xfId="0" applyFont="1" applyBorder="1" applyAlignment="1" quotePrefix="1">
      <alignment horizontal="center" vertical="center" wrapText="1"/>
    </xf>
    <xf numFmtId="0" fontId="124" fillId="0" borderId="10" xfId="0" applyFont="1" applyBorder="1" applyAlignment="1">
      <alignment horizontal="justify" vertical="center" wrapText="1"/>
    </xf>
    <xf numFmtId="0" fontId="12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 wrapText="1"/>
    </xf>
    <xf numFmtId="174" fontId="27" fillId="0" borderId="10" xfId="42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0" fontId="125" fillId="0" borderId="0" xfId="0" applyFont="1" applyAlignment="1">
      <alignment/>
    </xf>
    <xf numFmtId="0" fontId="125" fillId="0" borderId="0" xfId="0" applyFont="1" applyAlignment="1">
      <alignment horizontal="center"/>
    </xf>
    <xf numFmtId="0" fontId="7" fillId="0" borderId="10" xfId="86" applyFont="1" applyBorder="1" applyAlignment="1">
      <alignment horizontal="center" vertical="center"/>
      <protection/>
    </xf>
    <xf numFmtId="0" fontId="7" fillId="0" borderId="10" xfId="86" applyFont="1" applyFill="1" applyBorder="1" applyAlignment="1">
      <alignment horizontal="center" vertical="center"/>
      <protection/>
    </xf>
    <xf numFmtId="0" fontId="4" fillId="0" borderId="10" xfId="86" applyFont="1" applyBorder="1" applyAlignment="1">
      <alignment horizontal="center" vertical="center"/>
      <protection/>
    </xf>
    <xf numFmtId="0" fontId="4" fillId="0" borderId="16" xfId="86" applyFont="1" applyBorder="1" applyAlignment="1">
      <alignment horizontal="left" vertical="center"/>
      <protection/>
    </xf>
    <xf numFmtId="0" fontId="126" fillId="0" borderId="10" xfId="0" applyFont="1" applyFill="1" applyBorder="1" applyAlignment="1">
      <alignment horizontal="center"/>
    </xf>
    <xf numFmtId="0" fontId="126" fillId="0" borderId="10" xfId="0" applyFont="1" applyFill="1" applyBorder="1" applyAlignment="1">
      <alignment/>
    </xf>
    <xf numFmtId="3" fontId="4" fillId="0" borderId="10" xfId="86" applyNumberFormat="1" applyFont="1" applyBorder="1" applyAlignment="1">
      <alignment horizontal="center" vertical="center" wrapText="1"/>
      <protection/>
    </xf>
    <xf numFmtId="173" fontId="4" fillId="0" borderId="10" xfId="86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173" fontId="7" fillId="0" borderId="10" xfId="86" applyNumberFormat="1" applyFont="1" applyBorder="1" applyAlignment="1">
      <alignment horizontal="center" vertical="center"/>
      <protection/>
    </xf>
    <xf numFmtId="173" fontId="7" fillId="0" borderId="10" xfId="55" applyNumberFormat="1" applyFont="1" applyBorder="1" applyAlignment="1">
      <alignment horizontal="center" vertical="center"/>
    </xf>
    <xf numFmtId="173" fontId="125" fillId="0" borderId="0" xfId="0" applyNumberFormat="1" applyFont="1" applyAlignment="1">
      <alignment/>
    </xf>
    <xf numFmtId="173" fontId="7" fillId="0" borderId="0" xfId="86" applyNumberFormat="1" applyFont="1" applyBorder="1" applyAlignment="1">
      <alignment horizontal="center" vertical="center"/>
      <protection/>
    </xf>
    <xf numFmtId="173" fontId="4" fillId="0" borderId="10" xfId="86" applyNumberFormat="1" applyFont="1" applyBorder="1" applyAlignment="1">
      <alignment horizontal="center" vertical="center"/>
      <protection/>
    </xf>
    <xf numFmtId="173" fontId="4" fillId="0" borderId="10" xfId="86" applyNumberFormat="1" applyFont="1" applyFill="1" applyBorder="1" applyAlignment="1">
      <alignment horizontal="center" vertical="center"/>
      <protection/>
    </xf>
    <xf numFmtId="173" fontId="38" fillId="0" borderId="10" xfId="86" applyNumberFormat="1" applyFont="1" applyBorder="1" applyAlignment="1">
      <alignment horizontal="center" vertical="center"/>
      <protection/>
    </xf>
    <xf numFmtId="173" fontId="7" fillId="0" borderId="10" xfId="55" applyNumberFormat="1" applyFont="1" applyFill="1" applyBorder="1" applyAlignment="1">
      <alignment horizontal="center" vertical="center"/>
    </xf>
    <xf numFmtId="0" fontId="125" fillId="0" borderId="0" xfId="0" applyFont="1" applyFill="1" applyAlignment="1">
      <alignment/>
    </xf>
    <xf numFmtId="173" fontId="7" fillId="0" borderId="10" xfId="86" applyNumberFormat="1" applyFont="1" applyFill="1" applyBorder="1" applyAlignment="1">
      <alignment horizontal="center" vertical="center"/>
      <protection/>
    </xf>
    <xf numFmtId="0" fontId="127" fillId="0" borderId="0" xfId="0" applyFont="1" applyFill="1" applyAlignment="1">
      <alignment/>
    </xf>
    <xf numFmtId="174" fontId="7" fillId="0" borderId="10" xfId="42" applyNumberFormat="1" applyFont="1" applyBorder="1" applyAlignment="1">
      <alignment horizontal="center" vertical="center" wrapText="1"/>
    </xf>
    <xf numFmtId="174" fontId="7" fillId="0" borderId="10" xfId="42" applyNumberFormat="1" applyFont="1" applyBorder="1" applyAlignment="1">
      <alignment horizontal="center" vertical="center"/>
    </xf>
    <xf numFmtId="174" fontId="7" fillId="0" borderId="10" xfId="42" applyNumberFormat="1" applyFont="1" applyFill="1" applyBorder="1" applyAlignment="1">
      <alignment horizontal="center" vertical="center"/>
    </xf>
    <xf numFmtId="174" fontId="4" fillId="0" borderId="10" xfId="42" applyNumberFormat="1" applyFont="1" applyBorder="1" applyAlignment="1">
      <alignment horizontal="center" vertical="center"/>
    </xf>
    <xf numFmtId="174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3" fontId="123" fillId="0" borderId="15" xfId="93" applyNumberFormat="1" applyFont="1" applyFill="1" applyBorder="1" applyAlignment="1">
      <alignment horizontal="center" vertical="center" wrapText="1"/>
      <protection/>
    </xf>
    <xf numFmtId="184" fontId="16" fillId="0" borderId="10" xfId="42" applyNumberFormat="1" applyFont="1" applyBorder="1" applyAlignment="1">
      <alignment horizontal="right" vertical="center" wrapText="1"/>
    </xf>
    <xf numFmtId="174" fontId="16" fillId="0" borderId="10" xfId="42" applyNumberFormat="1" applyFont="1" applyBorder="1" applyAlignment="1">
      <alignment vertical="center" wrapText="1"/>
    </xf>
    <xf numFmtId="0" fontId="128" fillId="0" borderId="17" xfId="0" applyFont="1" applyFill="1" applyBorder="1" applyAlignment="1">
      <alignment vertical="center" wrapText="1"/>
    </xf>
    <xf numFmtId="0" fontId="128" fillId="0" borderId="18" xfId="0" applyFont="1" applyFill="1" applyBorder="1" applyAlignment="1">
      <alignment vertical="center" wrapText="1"/>
    </xf>
    <xf numFmtId="3" fontId="128" fillId="0" borderId="10" xfId="0" applyNumberFormat="1" applyFont="1" applyFill="1" applyBorder="1" applyAlignment="1">
      <alignment horizontal="right" vertical="center" wrapText="1"/>
    </xf>
    <xf numFmtId="0" fontId="128" fillId="0" borderId="10" xfId="0" applyFont="1" applyFill="1" applyBorder="1" applyAlignment="1">
      <alignment horizontal="justify" vertical="center" wrapText="1"/>
    </xf>
    <xf numFmtId="3" fontId="128" fillId="0" borderId="10" xfId="0" applyNumberFormat="1" applyFont="1" applyFill="1" applyBorder="1" applyAlignment="1">
      <alignment horizontal="right" vertical="center"/>
    </xf>
    <xf numFmtId="0" fontId="128" fillId="0" borderId="10" xfId="0" applyFont="1" applyFill="1" applyBorder="1" applyAlignment="1">
      <alignment horizontal="right" vertical="center"/>
    </xf>
    <xf numFmtId="0" fontId="129" fillId="0" borderId="10" xfId="0" applyFont="1" applyFill="1" applyBorder="1" applyAlignment="1">
      <alignment horizontal="center" vertical="center"/>
    </xf>
    <xf numFmtId="0" fontId="129" fillId="0" borderId="10" xfId="0" applyFont="1" applyFill="1" applyBorder="1" applyAlignment="1">
      <alignment horizontal="justify" vertical="center" wrapText="1"/>
    </xf>
    <xf numFmtId="3" fontId="129" fillId="0" borderId="10" xfId="0" applyNumberFormat="1" applyFont="1" applyFill="1" applyBorder="1" applyAlignment="1">
      <alignment horizontal="right" vertical="center"/>
    </xf>
    <xf numFmtId="3" fontId="129" fillId="0" borderId="10" xfId="0" applyNumberFormat="1" applyFont="1" applyFill="1" applyBorder="1" applyAlignment="1">
      <alignment horizontal="right" vertical="center" wrapText="1"/>
    </xf>
    <xf numFmtId="3" fontId="128" fillId="0" borderId="10" xfId="0" applyNumberFormat="1" applyFont="1" applyFill="1" applyBorder="1" applyAlignment="1">
      <alignment horizontal="center" vertical="center"/>
    </xf>
    <xf numFmtId="3" fontId="128" fillId="0" borderId="10" xfId="0" applyNumberFormat="1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right" vertical="center"/>
    </xf>
    <xf numFmtId="0" fontId="129" fillId="0" borderId="10" xfId="0" applyFont="1" applyFill="1" applyBorder="1" applyAlignment="1">
      <alignment vertical="center"/>
    </xf>
    <xf numFmtId="3" fontId="129" fillId="0" borderId="10" xfId="0" applyNumberFormat="1" applyFont="1" applyFill="1" applyBorder="1" applyAlignment="1">
      <alignment vertical="center"/>
    </xf>
    <xf numFmtId="4" fontId="128" fillId="0" borderId="10" xfId="0" applyNumberFormat="1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vertical="center"/>
    </xf>
    <xf numFmtId="0" fontId="114" fillId="0" borderId="10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justify" vertical="center" wrapText="1"/>
    </xf>
    <xf numFmtId="0" fontId="114" fillId="0" borderId="10" xfId="0" applyFont="1" applyFill="1" applyBorder="1" applyAlignment="1">
      <alignment horizontal="center" vertical="center" wrapText="1"/>
    </xf>
    <xf numFmtId="3" fontId="114" fillId="0" borderId="10" xfId="0" applyNumberFormat="1" applyFont="1" applyFill="1" applyBorder="1" applyAlignment="1">
      <alignment horizontal="right" vertical="center"/>
    </xf>
    <xf numFmtId="3" fontId="130" fillId="0" borderId="10" xfId="0" applyNumberFormat="1" applyFont="1" applyFill="1" applyBorder="1" applyAlignment="1">
      <alignment horizontal="right" vertical="center" wrapText="1"/>
    </xf>
    <xf numFmtId="3" fontId="114" fillId="0" borderId="10" xfId="0" applyNumberFormat="1" applyFont="1" applyFill="1" applyBorder="1" applyAlignment="1">
      <alignment horizontal="right" vertical="center" wrapText="1"/>
    </xf>
    <xf numFmtId="3" fontId="130" fillId="0" borderId="10" xfId="0" applyNumberFormat="1" applyFont="1" applyFill="1" applyBorder="1" applyAlignment="1">
      <alignment horizontal="center" vertical="center"/>
    </xf>
    <xf numFmtId="0" fontId="130" fillId="0" borderId="10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right" vertical="center"/>
    </xf>
    <xf numFmtId="0" fontId="114" fillId="0" borderId="10" xfId="0" applyFont="1" applyFill="1" applyBorder="1" applyAlignment="1">
      <alignment vertical="center"/>
    </xf>
    <xf numFmtId="0" fontId="111" fillId="0" borderId="0" xfId="0" applyFont="1" applyFill="1" applyAlignment="1">
      <alignment/>
    </xf>
    <xf numFmtId="0" fontId="129" fillId="0" borderId="10" xfId="0" applyFont="1" applyFill="1" applyBorder="1" applyAlignment="1">
      <alignment vertical="center" wrapText="1"/>
    </xf>
    <xf numFmtId="174" fontId="129" fillId="0" borderId="10" xfId="42" applyNumberFormat="1" applyFont="1" applyFill="1" applyBorder="1" applyAlignment="1">
      <alignment vertical="center"/>
    </xf>
    <xf numFmtId="0" fontId="131" fillId="0" borderId="10" xfId="0" applyFont="1" applyFill="1" applyBorder="1" applyAlignment="1">
      <alignment horizontal="center" vertical="center" wrapText="1"/>
    </xf>
    <xf numFmtId="0" fontId="132" fillId="0" borderId="10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/>
    </xf>
    <xf numFmtId="1" fontId="121" fillId="0" borderId="0" xfId="93" applyNumberFormat="1" applyFont="1" applyFill="1" applyAlignment="1">
      <alignment horizontal="center" vertical="center"/>
      <protection/>
    </xf>
    <xf numFmtId="3" fontId="123" fillId="0" borderId="10" xfId="93" applyNumberFormat="1" applyFont="1" applyFill="1" applyBorder="1" applyAlignment="1">
      <alignment horizontal="center" vertical="center" wrapText="1"/>
      <protection/>
    </xf>
    <xf numFmtId="0" fontId="117" fillId="0" borderId="10" xfId="0" applyFont="1" applyBorder="1" applyAlignment="1">
      <alignment horizontal="center" vertical="center" wrapText="1"/>
    </xf>
    <xf numFmtId="0" fontId="128" fillId="0" borderId="10" xfId="0" applyFont="1" applyFill="1" applyBorder="1" applyAlignment="1">
      <alignment vertical="center" wrapText="1"/>
    </xf>
    <xf numFmtId="174" fontId="121" fillId="0" borderId="10" xfId="45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174" fontId="14" fillId="0" borderId="10" xfId="42" applyNumberFormat="1" applyFont="1" applyBorder="1" applyAlignment="1">
      <alignment vertical="center" wrapText="1"/>
    </xf>
    <xf numFmtId="3" fontId="128" fillId="0" borderId="10" xfId="0" applyNumberFormat="1" applyFont="1" applyFill="1" applyBorder="1" applyAlignment="1">
      <alignment vertical="center"/>
    </xf>
    <xf numFmtId="174" fontId="128" fillId="0" borderId="10" xfId="42" applyNumberFormat="1" applyFont="1" applyFill="1" applyBorder="1" applyAlignment="1">
      <alignment vertical="center"/>
    </xf>
    <xf numFmtId="174" fontId="128" fillId="0" borderId="10" xfId="42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vertical="center" wrapText="1"/>
    </xf>
    <xf numFmtId="1" fontId="114" fillId="0" borderId="10" xfId="93" applyNumberFormat="1" applyFont="1" applyFill="1" applyBorder="1" applyAlignment="1">
      <alignment horizontal="justify" vertical="center" wrapText="1"/>
      <protection/>
    </xf>
    <xf numFmtId="3" fontId="114" fillId="0" borderId="10" xfId="93" applyNumberFormat="1" applyFont="1" applyFill="1" applyBorder="1" applyAlignment="1" quotePrefix="1">
      <alignment horizontal="justify" vertical="center" wrapText="1"/>
      <protection/>
    </xf>
    <xf numFmtId="0" fontId="114" fillId="0" borderId="10" xfId="0" applyFont="1" applyFill="1" applyBorder="1" applyAlignment="1">
      <alignment vertical="center" wrapText="1"/>
    </xf>
    <xf numFmtId="174" fontId="129" fillId="0" borderId="10" xfId="42" applyNumberFormat="1" applyFont="1" applyFill="1" applyBorder="1" applyAlignment="1">
      <alignment horizontal="right" vertical="center"/>
    </xf>
    <xf numFmtId="43" fontId="121" fillId="0" borderId="16" xfId="42" applyFont="1" applyFill="1" applyBorder="1" applyAlignment="1">
      <alignment vertical="center" wrapText="1"/>
    </xf>
    <xf numFmtId="43" fontId="122" fillId="0" borderId="10" xfId="42" applyFont="1" applyFill="1" applyBorder="1" applyAlignment="1" quotePrefix="1">
      <alignment horizontal="center" vertical="center"/>
    </xf>
    <xf numFmtId="0" fontId="117" fillId="0" borderId="10" xfId="0" applyFont="1" applyBorder="1" applyAlignment="1">
      <alignment horizontal="center" vertical="center" wrapText="1"/>
    </xf>
    <xf numFmtId="43" fontId="14" fillId="0" borderId="10" xfId="42" applyFont="1" applyBorder="1" applyAlignment="1">
      <alignment vertical="center" wrapText="1"/>
    </xf>
    <xf numFmtId="174" fontId="14" fillId="0" borderId="10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3" fontId="122" fillId="0" borderId="10" xfId="42" applyNumberFormat="1" applyFont="1" applyFill="1" applyBorder="1" applyAlignment="1" quotePrefix="1">
      <alignment horizontal="center" vertical="center"/>
    </xf>
    <xf numFmtId="176" fontId="128" fillId="0" borderId="10" xfId="0" applyNumberFormat="1" applyFont="1" applyFill="1" applyBorder="1" applyAlignment="1">
      <alignment horizontal="center" vertical="center" wrapText="1"/>
    </xf>
    <xf numFmtId="4" fontId="128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129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/>
    </xf>
    <xf numFmtId="174" fontId="4" fillId="0" borderId="10" xfId="86" applyNumberFormat="1" applyFont="1" applyBorder="1" applyAlignment="1">
      <alignment horizontal="center" vertical="center"/>
      <protection/>
    </xf>
    <xf numFmtId="0" fontId="128" fillId="0" borderId="10" xfId="0" applyFont="1" applyFill="1" applyBorder="1" applyAlignment="1">
      <alignment horizontal="left" vertical="center" wrapText="1"/>
    </xf>
    <xf numFmtId="4" fontId="129" fillId="0" borderId="10" xfId="0" applyNumberFormat="1" applyFont="1" applyFill="1" applyBorder="1" applyAlignment="1">
      <alignment horizontal="right" vertical="center"/>
    </xf>
    <xf numFmtId="43" fontId="128" fillId="0" borderId="10" xfId="42" applyNumberFormat="1" applyFont="1" applyFill="1" applyBorder="1" applyAlignment="1">
      <alignment horizontal="right" vertical="center" wrapText="1"/>
    </xf>
    <xf numFmtId="0" fontId="134" fillId="0" borderId="10" xfId="0" applyFont="1" applyFill="1" applyBorder="1" applyAlignment="1">
      <alignment/>
    </xf>
    <xf numFmtId="3" fontId="135" fillId="0" borderId="10" xfId="0" applyNumberFormat="1" applyFont="1" applyFill="1" applyBorder="1" applyAlignment="1">
      <alignment/>
    </xf>
    <xf numFmtId="0" fontId="136" fillId="0" borderId="10" xfId="0" applyFont="1" applyFill="1" applyBorder="1" applyAlignment="1">
      <alignment/>
    </xf>
    <xf numFmtId="43" fontId="129" fillId="0" borderId="10" xfId="42" applyFont="1" applyFill="1" applyBorder="1" applyAlignment="1">
      <alignment vertical="center"/>
    </xf>
    <xf numFmtId="43" fontId="128" fillId="0" borderId="10" xfId="42" applyFont="1" applyFill="1" applyBorder="1" applyAlignment="1">
      <alignment horizontal="right" vertical="center"/>
    </xf>
    <xf numFmtId="43" fontId="128" fillId="0" borderId="10" xfId="42" applyFont="1" applyFill="1" applyBorder="1" applyAlignment="1">
      <alignment horizontal="right" vertical="center" wrapText="1"/>
    </xf>
    <xf numFmtId="43" fontId="128" fillId="0" borderId="10" xfId="42" applyFont="1" applyFill="1" applyBorder="1" applyAlignment="1">
      <alignment horizontal="center" vertical="center" wrapText="1"/>
    </xf>
    <xf numFmtId="43" fontId="128" fillId="0" borderId="10" xfId="42" applyFont="1" applyFill="1" applyBorder="1" applyAlignment="1">
      <alignment horizontal="center" vertical="center"/>
    </xf>
    <xf numFmtId="1" fontId="120" fillId="0" borderId="0" xfId="93" applyNumberFormat="1" applyFont="1" applyFill="1" applyAlignment="1">
      <alignment horizontal="center" vertical="center" wrapText="1"/>
      <protection/>
    </xf>
    <xf numFmtId="0" fontId="128" fillId="0" borderId="10" xfId="0" applyFont="1" applyFill="1" applyBorder="1" applyAlignment="1">
      <alignment horizontal="center" vertical="center"/>
    </xf>
    <xf numFmtId="0" fontId="129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/>
    </xf>
    <xf numFmtId="0" fontId="129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7" fillId="0" borderId="17" xfId="0" applyFont="1" applyFill="1" applyBorder="1" applyAlignment="1">
      <alignment vertical="center" wrapText="1"/>
    </xf>
    <xf numFmtId="0" fontId="137" fillId="0" borderId="18" xfId="0" applyFont="1" applyFill="1" applyBorder="1" applyAlignment="1">
      <alignment vertical="center" wrapText="1"/>
    </xf>
    <xf numFmtId="0" fontId="138" fillId="0" borderId="10" xfId="0" applyFont="1" applyFill="1" applyBorder="1" applyAlignment="1">
      <alignment horizontal="center" vertical="center" wrapText="1"/>
    </xf>
    <xf numFmtId="0" fontId="139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137" fillId="0" borderId="10" xfId="0" applyFont="1" applyFill="1" applyBorder="1" applyAlignment="1">
      <alignment horizontal="center" vertical="center" wrapText="1"/>
    </xf>
    <xf numFmtId="3" fontId="137" fillId="0" borderId="10" xfId="0" applyNumberFormat="1" applyFont="1" applyFill="1" applyBorder="1" applyAlignment="1">
      <alignment horizontal="right" vertical="center" wrapText="1"/>
    </xf>
    <xf numFmtId="0" fontId="137" fillId="0" borderId="10" xfId="0" applyFont="1" applyFill="1" applyBorder="1" applyAlignment="1">
      <alignment horizontal="center" vertical="center"/>
    </xf>
    <xf numFmtId="0" fontId="137" fillId="0" borderId="10" xfId="0" applyFont="1" applyFill="1" applyBorder="1" applyAlignment="1">
      <alignment horizontal="justify" vertical="center" wrapText="1"/>
    </xf>
    <xf numFmtId="3" fontId="137" fillId="0" borderId="10" xfId="0" applyNumberFormat="1" applyFont="1" applyFill="1" applyBorder="1" applyAlignment="1">
      <alignment horizontal="right" vertical="center"/>
    </xf>
    <xf numFmtId="3" fontId="137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137" fillId="0" borderId="10" xfId="0" applyFont="1" applyFill="1" applyBorder="1" applyAlignment="1">
      <alignment vertical="center"/>
    </xf>
    <xf numFmtId="0" fontId="140" fillId="0" borderId="10" xfId="0" applyFont="1" applyFill="1" applyBorder="1" applyAlignment="1">
      <alignment horizontal="center" vertical="center"/>
    </xf>
    <xf numFmtId="0" fontId="140" fillId="0" borderId="10" xfId="0" applyFont="1" applyFill="1" applyBorder="1" applyAlignment="1">
      <alignment horizontal="justify" vertical="center" wrapText="1"/>
    </xf>
    <xf numFmtId="0" fontId="140" fillId="0" borderId="10" xfId="0" applyFont="1" applyFill="1" applyBorder="1" applyAlignment="1">
      <alignment horizontal="center" vertical="center" wrapText="1"/>
    </xf>
    <xf numFmtId="3" fontId="140" fillId="0" borderId="10" xfId="0" applyNumberFormat="1" applyFont="1" applyFill="1" applyBorder="1" applyAlignment="1">
      <alignment horizontal="right" vertical="center"/>
    </xf>
    <xf numFmtId="3" fontId="140" fillId="0" borderId="10" xfId="0" applyNumberFormat="1" applyFont="1" applyFill="1" applyBorder="1" applyAlignment="1">
      <alignment horizontal="right" vertical="center" wrapText="1"/>
    </xf>
    <xf numFmtId="0" fontId="140" fillId="0" borderId="10" xfId="0" applyFont="1" applyFill="1" applyBorder="1" applyAlignment="1">
      <alignment vertical="center"/>
    </xf>
    <xf numFmtId="0" fontId="140" fillId="0" borderId="10" xfId="0" applyFont="1" applyFill="1" applyBorder="1" applyAlignment="1">
      <alignment horizontal="right" vertical="center"/>
    </xf>
    <xf numFmtId="174" fontId="140" fillId="0" borderId="10" xfId="42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110" fillId="0" borderId="0" xfId="0" applyNumberFormat="1" applyFont="1" applyFill="1" applyAlignment="1">
      <alignment/>
    </xf>
    <xf numFmtId="3" fontId="128" fillId="0" borderId="0" xfId="0" applyNumberFormat="1" applyFont="1" applyFill="1" applyBorder="1" applyAlignment="1">
      <alignment horizontal="right" vertical="center"/>
    </xf>
    <xf numFmtId="0" fontId="141" fillId="0" borderId="10" xfId="0" applyFont="1" applyFill="1" applyBorder="1" applyAlignment="1">
      <alignment horizontal="center" vertical="center" wrapText="1"/>
    </xf>
    <xf numFmtId="0" fontId="142" fillId="0" borderId="10" xfId="0" applyFont="1" applyFill="1" applyBorder="1" applyAlignment="1">
      <alignment horizontal="center" vertical="center" wrapText="1"/>
    </xf>
    <xf numFmtId="0" fontId="143" fillId="0" borderId="0" xfId="0" applyFont="1" applyFill="1" applyAlignment="1">
      <alignment/>
    </xf>
    <xf numFmtId="0" fontId="144" fillId="0" borderId="17" xfId="0" applyFont="1" applyFill="1" applyBorder="1" applyAlignment="1">
      <alignment vertical="center" wrapText="1"/>
    </xf>
    <xf numFmtId="0" fontId="144" fillId="0" borderId="18" xfId="0" applyFont="1" applyFill="1" applyBorder="1" applyAlignment="1">
      <alignment vertical="center" wrapText="1"/>
    </xf>
    <xf numFmtId="0" fontId="144" fillId="0" borderId="10" xfId="0" applyFont="1" applyFill="1" applyBorder="1" applyAlignment="1">
      <alignment horizontal="center" vertical="center" wrapText="1"/>
    </xf>
    <xf numFmtId="3" fontId="144" fillId="0" borderId="10" xfId="0" applyNumberFormat="1" applyFont="1" applyFill="1" applyBorder="1" applyAlignment="1">
      <alignment horizontal="right" vertical="center" wrapText="1"/>
    </xf>
    <xf numFmtId="0" fontId="144" fillId="0" borderId="10" xfId="0" applyFont="1" applyFill="1" applyBorder="1" applyAlignment="1">
      <alignment horizontal="left" vertical="center" wrapText="1"/>
    </xf>
    <xf numFmtId="0" fontId="141" fillId="0" borderId="10" xfId="0" applyFont="1" applyFill="1" applyBorder="1" applyAlignment="1">
      <alignment horizontal="center" vertical="center"/>
    </xf>
    <xf numFmtId="0" fontId="141" fillId="0" borderId="10" xfId="0" applyFont="1" applyFill="1" applyBorder="1" applyAlignment="1">
      <alignment horizontal="justify" vertical="center" wrapText="1"/>
    </xf>
    <xf numFmtId="3" fontId="141" fillId="0" borderId="10" xfId="0" applyNumberFormat="1" applyFont="1" applyFill="1" applyBorder="1" applyAlignment="1">
      <alignment horizontal="right" vertical="center"/>
    </xf>
    <xf numFmtId="43" fontId="141" fillId="0" borderId="10" xfId="42" applyFont="1" applyFill="1" applyBorder="1" applyAlignment="1">
      <alignment horizontal="right" vertical="center"/>
    </xf>
    <xf numFmtId="3" fontId="141" fillId="0" borderId="10" xfId="0" applyNumberFormat="1" applyFont="1" applyFill="1" applyBorder="1" applyAlignment="1">
      <alignment horizontal="right" vertical="center" wrapText="1"/>
    </xf>
    <xf numFmtId="4" fontId="141" fillId="0" borderId="10" xfId="0" applyNumberFormat="1" applyFont="1" applyFill="1" applyBorder="1" applyAlignment="1">
      <alignment horizontal="right" vertical="center"/>
    </xf>
    <xf numFmtId="0" fontId="141" fillId="0" borderId="10" xfId="0" applyFont="1" applyFill="1" applyBorder="1" applyAlignment="1">
      <alignment horizontal="right" vertical="center"/>
    </xf>
    <xf numFmtId="0" fontId="144" fillId="0" borderId="10" xfId="0" applyFont="1" applyFill="1" applyBorder="1" applyAlignment="1">
      <alignment horizontal="right" vertical="center" wrapText="1"/>
    </xf>
    <xf numFmtId="174" fontId="67" fillId="0" borderId="10" xfId="42" applyNumberFormat="1" applyFont="1" applyFill="1" applyBorder="1" applyAlignment="1">
      <alignment horizontal="right" vertical="center"/>
    </xf>
    <xf numFmtId="174" fontId="144" fillId="0" borderId="10" xfId="42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6" fillId="0" borderId="15" xfId="93" applyNumberFormat="1" applyFont="1" applyFill="1" applyBorder="1" applyAlignment="1">
      <alignment horizontal="center" vertical="center" wrapText="1"/>
      <protection/>
    </xf>
    <xf numFmtId="3" fontId="16" fillId="0" borderId="19" xfId="93" applyNumberFormat="1" applyFont="1" applyFill="1" applyBorder="1" applyAlignment="1">
      <alignment horizontal="center" vertical="center" wrapText="1"/>
      <protection/>
    </xf>
    <xf numFmtId="3" fontId="16" fillId="0" borderId="20" xfId="93" applyNumberFormat="1" applyFont="1" applyFill="1" applyBorder="1" applyAlignment="1">
      <alignment horizontal="center" vertical="center" wrapText="1"/>
      <protection/>
    </xf>
    <xf numFmtId="3" fontId="16" fillId="0" borderId="10" xfId="93" applyNumberFormat="1" applyFont="1" applyFill="1" applyBorder="1" applyAlignment="1">
      <alignment horizontal="center" vertical="center" wrapText="1"/>
      <protection/>
    </xf>
    <xf numFmtId="3" fontId="16" fillId="0" borderId="10" xfId="93" applyNumberFormat="1" applyFont="1" applyFill="1" applyBorder="1" applyAlignment="1">
      <alignment horizontal="center" vertical="center" wrapText="1"/>
      <protection/>
    </xf>
    <xf numFmtId="3" fontId="14" fillId="0" borderId="10" xfId="93" applyNumberFormat="1" applyFont="1" applyFill="1" applyBorder="1" applyAlignment="1">
      <alignment horizontal="center" vertical="center" wrapText="1"/>
      <protection/>
    </xf>
    <xf numFmtId="0" fontId="35" fillId="0" borderId="10" xfId="77" applyFont="1" applyFill="1" applyBorder="1" applyAlignment="1">
      <alignment horizontal="center" vertical="center" wrapText="1"/>
      <protection/>
    </xf>
    <xf numFmtId="1" fontId="18" fillId="0" borderId="0" xfId="93" applyNumberFormat="1" applyFont="1" applyFill="1" applyAlignment="1">
      <alignment horizontal="right" vertical="center"/>
      <protection/>
    </xf>
    <xf numFmtId="1" fontId="16" fillId="0" borderId="0" xfId="93" applyNumberFormat="1" applyFont="1" applyFill="1" applyAlignment="1">
      <alignment horizontal="center" vertical="center"/>
      <protection/>
    </xf>
    <xf numFmtId="1" fontId="16" fillId="0" borderId="0" xfId="93" applyNumberFormat="1" applyFont="1" applyFill="1" applyAlignment="1">
      <alignment horizontal="center" vertical="center" wrapText="1"/>
      <protection/>
    </xf>
    <xf numFmtId="1" fontId="27" fillId="0" borderId="0" xfId="93" applyNumberFormat="1" applyFont="1" applyFill="1" applyBorder="1" applyAlignment="1">
      <alignment horizontal="right" vertical="center"/>
      <protection/>
    </xf>
    <xf numFmtId="49" fontId="16" fillId="0" borderId="10" xfId="93" applyNumberFormat="1" applyFont="1" applyFill="1" applyBorder="1" applyAlignment="1">
      <alignment horizontal="center" vertical="center" wrapText="1"/>
      <protection/>
    </xf>
    <xf numFmtId="3" fontId="119" fillId="0" borderId="15" xfId="93" applyNumberFormat="1" applyFont="1" applyFill="1" applyBorder="1" applyAlignment="1">
      <alignment horizontal="center" vertical="center" wrapText="1"/>
      <protection/>
    </xf>
    <xf numFmtId="3" fontId="119" fillId="0" borderId="19" xfId="93" applyNumberFormat="1" applyFont="1" applyFill="1" applyBorder="1" applyAlignment="1">
      <alignment horizontal="center" vertical="center" wrapText="1"/>
      <protection/>
    </xf>
    <xf numFmtId="3" fontId="119" fillId="0" borderId="20" xfId="93" applyNumberFormat="1" applyFont="1" applyFill="1" applyBorder="1" applyAlignment="1">
      <alignment horizontal="center" vertical="center" wrapText="1"/>
      <protection/>
    </xf>
    <xf numFmtId="1" fontId="3" fillId="0" borderId="0" xfId="93" applyNumberFormat="1" applyFont="1" applyFill="1" applyBorder="1" applyAlignment="1">
      <alignment horizontal="left" vertical="center"/>
      <protection/>
    </xf>
    <xf numFmtId="3" fontId="3" fillId="0" borderId="10" xfId="93" applyNumberFormat="1" applyFont="1" applyFill="1" applyBorder="1" applyAlignment="1">
      <alignment horizontal="center" vertical="center" wrapText="1"/>
      <protection/>
    </xf>
    <xf numFmtId="3" fontId="7" fillId="0" borderId="10" xfId="93" applyNumberFormat="1" applyFont="1" applyFill="1" applyBorder="1" applyAlignment="1">
      <alignment horizontal="center" vertical="center" wrapText="1"/>
      <protection/>
    </xf>
    <xf numFmtId="3" fontId="7" fillId="0" borderId="10" xfId="93" applyNumberFormat="1" applyFont="1" applyBorder="1" applyAlignment="1">
      <alignment horizontal="center" vertical="center" wrapText="1"/>
      <protection/>
    </xf>
    <xf numFmtId="1" fontId="22" fillId="0" borderId="0" xfId="93" applyNumberFormat="1" applyFont="1" applyFill="1" applyAlignment="1">
      <alignment horizontal="center" vertical="center" wrapText="1"/>
      <protection/>
    </xf>
    <xf numFmtId="1" fontId="8" fillId="0" borderId="13" xfId="93" applyNumberFormat="1" applyFont="1" applyFill="1" applyBorder="1" applyAlignment="1">
      <alignment horizontal="right" vertical="center"/>
      <protection/>
    </xf>
    <xf numFmtId="1" fontId="6" fillId="0" borderId="21" xfId="93" applyNumberFormat="1" applyFont="1" applyFill="1" applyBorder="1" applyAlignment="1">
      <alignment horizontal="center" vertical="center"/>
      <protection/>
    </xf>
    <xf numFmtId="1" fontId="6" fillId="0" borderId="11" xfId="93" applyNumberFormat="1" applyFont="1" applyFill="1" applyBorder="1" applyAlignment="1">
      <alignment horizontal="center" vertical="center"/>
      <protection/>
    </xf>
    <xf numFmtId="1" fontId="6" fillId="0" borderId="22" xfId="93" applyNumberFormat="1" applyFont="1" applyFill="1" applyBorder="1" applyAlignment="1">
      <alignment horizontal="center" vertical="center"/>
      <protection/>
    </xf>
    <xf numFmtId="1" fontId="6" fillId="0" borderId="13" xfId="93" applyNumberFormat="1" applyFont="1" applyFill="1" applyBorder="1" applyAlignment="1">
      <alignment horizontal="center" vertical="center"/>
      <protection/>
    </xf>
    <xf numFmtId="1" fontId="6" fillId="0" borderId="12" xfId="93" applyNumberFormat="1" applyFont="1" applyFill="1" applyBorder="1" applyAlignment="1">
      <alignment horizontal="center" vertical="center"/>
      <protection/>
    </xf>
    <xf numFmtId="1" fontId="6" fillId="0" borderId="14" xfId="93" applyNumberFormat="1" applyFont="1" applyFill="1" applyBorder="1" applyAlignment="1">
      <alignment horizontal="center" vertical="center"/>
      <protection/>
    </xf>
    <xf numFmtId="3" fontId="7" fillId="0" borderId="15" xfId="93" applyNumberFormat="1" applyFont="1" applyFill="1" applyBorder="1" applyAlignment="1">
      <alignment horizontal="center" vertical="center" wrapText="1"/>
      <protection/>
    </xf>
    <xf numFmtId="3" fontId="7" fillId="0" borderId="19" xfId="93" applyNumberFormat="1" applyFont="1" applyFill="1" applyBorder="1" applyAlignment="1">
      <alignment horizontal="center" vertical="center" wrapText="1"/>
      <protection/>
    </xf>
    <xf numFmtId="3" fontId="7" fillId="0" borderId="20" xfId="93" applyNumberFormat="1" applyFont="1" applyFill="1" applyBorder="1" applyAlignment="1">
      <alignment horizontal="center" vertical="center" wrapText="1"/>
      <protection/>
    </xf>
    <xf numFmtId="1" fontId="6" fillId="0" borderId="21" xfId="93" applyNumberFormat="1" applyFont="1" applyFill="1" applyBorder="1" applyAlignment="1">
      <alignment horizontal="center" vertical="center" wrapText="1"/>
      <protection/>
    </xf>
    <xf numFmtId="1" fontId="6" fillId="0" borderId="11" xfId="93" applyNumberFormat="1" applyFont="1" applyFill="1" applyBorder="1" applyAlignment="1">
      <alignment horizontal="center" vertical="center" wrapText="1"/>
      <protection/>
    </xf>
    <xf numFmtId="1" fontId="6" fillId="0" borderId="12" xfId="93" applyNumberFormat="1" applyFont="1" applyFill="1" applyBorder="1" applyAlignment="1">
      <alignment horizontal="center" vertical="center" wrapText="1"/>
      <protection/>
    </xf>
    <xf numFmtId="1" fontId="6" fillId="0" borderId="22" xfId="93" applyNumberFormat="1" applyFont="1" applyFill="1" applyBorder="1" applyAlignment="1">
      <alignment horizontal="center" vertical="center" wrapText="1"/>
      <protection/>
    </xf>
    <xf numFmtId="1" fontId="6" fillId="0" borderId="13" xfId="93" applyNumberFormat="1" applyFont="1" applyFill="1" applyBorder="1" applyAlignment="1">
      <alignment horizontal="center" vertical="center" wrapText="1"/>
      <protection/>
    </xf>
    <xf numFmtId="1" fontId="6" fillId="0" borderId="14" xfId="93" applyNumberFormat="1" applyFont="1" applyFill="1" applyBorder="1" applyAlignment="1">
      <alignment horizontal="center" vertical="center" wrapText="1"/>
      <protection/>
    </xf>
    <xf numFmtId="1" fontId="21" fillId="0" borderId="0" xfId="93" applyNumberFormat="1" applyFont="1" applyFill="1" applyAlignment="1">
      <alignment horizontal="right" vertical="center"/>
      <protection/>
    </xf>
    <xf numFmtId="1" fontId="22" fillId="0" borderId="0" xfId="93" applyNumberFormat="1" applyFont="1" applyFill="1" applyAlignment="1">
      <alignment horizontal="center" vertical="center"/>
      <protection/>
    </xf>
    <xf numFmtId="1" fontId="8" fillId="0" borderId="0" xfId="93" applyNumberFormat="1" applyFont="1" applyFill="1" applyBorder="1" applyAlignment="1">
      <alignment horizontal="right" vertical="center"/>
      <protection/>
    </xf>
    <xf numFmtId="49" fontId="7" fillId="0" borderId="10" xfId="93" applyNumberFormat="1" applyFont="1" applyFill="1" applyBorder="1" applyAlignment="1">
      <alignment horizontal="center" vertical="center" wrapText="1"/>
      <protection/>
    </xf>
    <xf numFmtId="3" fontId="112" fillId="0" borderId="10" xfId="93" applyNumberFormat="1" applyFont="1" applyFill="1" applyBorder="1" applyAlignment="1">
      <alignment horizontal="center" vertical="center" wrapText="1"/>
      <protection/>
    </xf>
    <xf numFmtId="1" fontId="7" fillId="0" borderId="10" xfId="93" applyNumberFormat="1" applyFont="1" applyFill="1" applyBorder="1" applyAlignment="1">
      <alignment horizontal="center" vertical="center"/>
      <protection/>
    </xf>
    <xf numFmtId="3" fontId="13" fillId="0" borderId="10" xfId="93" applyNumberFormat="1" applyFont="1" applyFill="1" applyBorder="1" applyAlignment="1">
      <alignment horizontal="center" vertical="center" wrapText="1"/>
      <protection/>
    </xf>
    <xf numFmtId="0" fontId="10" fillId="0" borderId="10" xfId="77" applyFont="1" applyFill="1" applyBorder="1" applyAlignment="1">
      <alignment horizontal="center" vertical="center" wrapText="1"/>
      <protection/>
    </xf>
    <xf numFmtId="3" fontId="123" fillId="0" borderId="10" xfId="93" applyNumberFormat="1" applyFont="1" applyFill="1" applyBorder="1" applyAlignment="1">
      <alignment horizontal="center" vertical="center" wrapText="1"/>
      <protection/>
    </xf>
    <xf numFmtId="3" fontId="121" fillId="0" borderId="15" xfId="93" applyNumberFormat="1" applyFont="1" applyFill="1" applyBorder="1" applyAlignment="1">
      <alignment horizontal="center" vertical="center" wrapText="1"/>
      <protection/>
    </xf>
    <xf numFmtId="3" fontId="121" fillId="0" borderId="19" xfId="93" applyNumberFormat="1" applyFont="1" applyFill="1" applyBorder="1" applyAlignment="1">
      <alignment horizontal="center" vertical="center" wrapText="1"/>
      <protection/>
    </xf>
    <xf numFmtId="3" fontId="121" fillId="0" borderId="20" xfId="93" applyNumberFormat="1" applyFont="1" applyFill="1" applyBorder="1" applyAlignment="1">
      <alignment horizontal="center" vertical="center" wrapText="1"/>
      <protection/>
    </xf>
    <xf numFmtId="1" fontId="145" fillId="0" borderId="10" xfId="93" applyNumberFormat="1" applyFont="1" applyFill="1" applyBorder="1" applyAlignment="1">
      <alignment horizontal="center" vertical="center" wrapText="1"/>
      <protection/>
    </xf>
    <xf numFmtId="188" fontId="121" fillId="0" borderId="10" xfId="45" applyNumberFormat="1" applyFont="1" applyFill="1" applyBorder="1" applyAlignment="1">
      <alignment horizontal="center" vertical="center" wrapText="1"/>
    </xf>
    <xf numFmtId="1" fontId="121" fillId="0" borderId="16" xfId="93" applyNumberFormat="1" applyFont="1" applyFill="1" applyBorder="1" applyAlignment="1">
      <alignment horizontal="center" vertical="center" wrapText="1"/>
      <protection/>
    </xf>
    <xf numFmtId="1" fontId="121" fillId="0" borderId="17" xfId="93" applyNumberFormat="1" applyFont="1" applyFill="1" applyBorder="1" applyAlignment="1">
      <alignment horizontal="center" vertical="center" wrapText="1"/>
      <protection/>
    </xf>
    <xf numFmtId="1" fontId="121" fillId="0" borderId="18" xfId="93" applyNumberFormat="1" applyFont="1" applyFill="1" applyBorder="1" applyAlignment="1">
      <alignment horizontal="center" vertical="center" wrapText="1"/>
      <protection/>
    </xf>
    <xf numFmtId="3" fontId="122" fillId="0" borderId="10" xfId="93" applyNumberFormat="1" applyFont="1" applyFill="1" applyBorder="1" applyAlignment="1">
      <alignment horizontal="center" vertical="center" wrapText="1"/>
      <protection/>
    </xf>
    <xf numFmtId="1" fontId="122" fillId="0" borderId="10" xfId="93" applyNumberFormat="1" applyFont="1" applyFill="1" applyBorder="1" applyAlignment="1">
      <alignment horizontal="center" vertical="center" wrapText="1"/>
      <protection/>
    </xf>
    <xf numFmtId="49" fontId="122" fillId="0" borderId="10" xfId="93" applyNumberFormat="1" applyFont="1" applyFill="1" applyBorder="1" applyAlignment="1">
      <alignment horizontal="center" vertical="center" wrapText="1"/>
      <protection/>
    </xf>
    <xf numFmtId="188" fontId="123" fillId="0" borderId="10" xfId="93" applyNumberFormat="1" applyFont="1" applyFill="1" applyBorder="1" applyAlignment="1">
      <alignment horizontal="center" vertical="center" wrapText="1"/>
      <protection/>
    </xf>
    <xf numFmtId="3" fontId="122" fillId="0" borderId="10" xfId="93" applyNumberFormat="1" applyFont="1" applyFill="1" applyBorder="1" applyAlignment="1">
      <alignment horizontal="center" vertical="center" wrapText="1"/>
      <protection/>
    </xf>
    <xf numFmtId="1" fontId="146" fillId="0" borderId="0" xfId="93" applyNumberFormat="1" applyFont="1" applyFill="1" applyAlignment="1">
      <alignment horizontal="center" vertical="center" wrapText="1"/>
      <protection/>
    </xf>
    <xf numFmtId="1" fontId="121" fillId="0" borderId="0" xfId="93" applyNumberFormat="1" applyFont="1" applyFill="1" applyAlignment="1">
      <alignment horizontal="center" vertical="center"/>
      <protection/>
    </xf>
    <xf numFmtId="1" fontId="120" fillId="0" borderId="0" xfId="93" applyNumberFormat="1" applyFont="1" applyFill="1" applyAlignment="1">
      <alignment horizontal="center" vertical="center" wrapText="1"/>
      <protection/>
    </xf>
    <xf numFmtId="1" fontId="123" fillId="0" borderId="13" xfId="93" applyNumberFormat="1" applyFont="1" applyFill="1" applyBorder="1" applyAlignment="1">
      <alignment horizontal="right" vertical="center"/>
      <protection/>
    </xf>
    <xf numFmtId="0" fontId="147" fillId="0" borderId="10" xfId="0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 wrapText="1"/>
    </xf>
    <xf numFmtId="0" fontId="128" fillId="0" borderId="21" xfId="0" applyFont="1" applyFill="1" applyBorder="1" applyAlignment="1">
      <alignment horizontal="center" vertical="center" wrapText="1"/>
    </xf>
    <xf numFmtId="0" fontId="128" fillId="0" borderId="11" xfId="0" applyFont="1" applyFill="1" applyBorder="1" applyAlignment="1">
      <alignment horizontal="center" vertical="center" wrapText="1"/>
    </xf>
    <xf numFmtId="0" fontId="128" fillId="0" borderId="23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vertical="center" wrapText="1"/>
    </xf>
    <xf numFmtId="0" fontId="128" fillId="0" borderId="22" xfId="0" applyFont="1" applyFill="1" applyBorder="1" applyAlignment="1">
      <alignment horizontal="center" vertical="center" wrapText="1"/>
    </xf>
    <xf numFmtId="0" fontId="128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8" fillId="0" borderId="13" xfId="0" applyFont="1" applyFill="1" applyBorder="1" applyAlignment="1">
      <alignment horizontal="right"/>
    </xf>
    <xf numFmtId="1" fontId="27" fillId="0" borderId="0" xfId="93" applyNumberFormat="1" applyFont="1" applyFill="1" applyAlignment="1">
      <alignment horizontal="center" vertical="center" wrapText="1"/>
      <protection/>
    </xf>
    <xf numFmtId="0" fontId="128" fillId="0" borderId="15" xfId="0" applyFont="1" applyFill="1" applyBorder="1" applyAlignment="1">
      <alignment horizontal="center" vertical="center" wrapText="1"/>
    </xf>
    <xf numFmtId="0" fontId="128" fillId="0" borderId="19" xfId="0" applyFont="1" applyFill="1" applyBorder="1" applyAlignment="1">
      <alignment horizontal="center" vertical="center" wrapText="1"/>
    </xf>
    <xf numFmtId="0" fontId="128" fillId="0" borderId="2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128" fillId="0" borderId="11" xfId="0" applyFont="1" applyFill="1" applyBorder="1" applyAlignment="1">
      <alignment horizontal="center" vertical="center"/>
    </xf>
    <xf numFmtId="0" fontId="128" fillId="0" borderId="12" xfId="0" applyFont="1" applyFill="1" applyBorder="1" applyAlignment="1">
      <alignment horizontal="center" vertical="center"/>
    </xf>
    <xf numFmtId="0" fontId="128" fillId="0" borderId="23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0" fontId="128" fillId="0" borderId="24" xfId="0" applyFont="1" applyFill="1" applyBorder="1" applyAlignment="1">
      <alignment horizontal="center" vertical="center"/>
    </xf>
    <xf numFmtId="0" fontId="128" fillId="0" borderId="22" xfId="0" applyFont="1" applyFill="1" applyBorder="1" applyAlignment="1">
      <alignment horizontal="center" vertical="center"/>
    </xf>
    <xf numFmtId="0" fontId="128" fillId="0" borderId="13" xfId="0" applyFont="1" applyFill="1" applyBorder="1" applyAlignment="1">
      <alignment horizontal="center" vertical="center"/>
    </xf>
    <xf numFmtId="0" fontId="128" fillId="0" borderId="14" xfId="0" applyFont="1" applyFill="1" applyBorder="1" applyAlignment="1">
      <alignment horizontal="center" vertical="center"/>
    </xf>
    <xf numFmtId="0" fontId="129" fillId="0" borderId="21" xfId="0" applyFont="1" applyFill="1" applyBorder="1" applyAlignment="1">
      <alignment horizontal="center" vertical="center" wrapText="1"/>
    </xf>
    <xf numFmtId="0" fontId="129" fillId="0" borderId="12" xfId="0" applyFont="1" applyFill="1" applyBorder="1" applyAlignment="1">
      <alignment horizontal="center" vertical="center" wrapText="1"/>
    </xf>
    <xf numFmtId="0" fontId="129" fillId="0" borderId="23" xfId="0" applyFont="1" applyFill="1" applyBorder="1" applyAlignment="1">
      <alignment horizontal="center" vertical="center" wrapText="1"/>
    </xf>
    <xf numFmtId="0" fontId="129" fillId="0" borderId="24" xfId="0" applyFont="1" applyFill="1" applyBorder="1" applyAlignment="1">
      <alignment horizontal="center" vertical="center" wrapText="1"/>
    </xf>
    <xf numFmtId="0" fontId="129" fillId="0" borderId="22" xfId="0" applyFont="1" applyFill="1" applyBorder="1" applyAlignment="1">
      <alignment horizontal="center" vertical="center" wrapText="1"/>
    </xf>
    <xf numFmtId="0" fontId="129" fillId="0" borderId="14" xfId="0" applyFont="1" applyFill="1" applyBorder="1" applyAlignment="1">
      <alignment horizontal="center" vertical="center" wrapText="1"/>
    </xf>
    <xf numFmtId="0" fontId="7" fillId="0" borderId="15" xfId="86" applyFont="1" applyBorder="1" applyAlignment="1">
      <alignment horizontal="center" vertical="center" wrapText="1"/>
      <protection/>
    </xf>
    <xf numFmtId="0" fontId="7" fillId="0" borderId="20" xfId="86" applyFont="1" applyBorder="1" applyAlignment="1">
      <alignment horizontal="center" vertical="center" wrapText="1"/>
      <protection/>
    </xf>
    <xf numFmtId="1" fontId="3" fillId="0" borderId="0" xfId="86" applyNumberFormat="1" applyFont="1" applyAlignment="1">
      <alignment horizontal="center" vertical="center" wrapText="1"/>
      <protection/>
    </xf>
    <xf numFmtId="0" fontId="149" fillId="0" borderId="0" xfId="0" applyFont="1" applyAlignment="1">
      <alignment horizontal="center"/>
    </xf>
    <xf numFmtId="0" fontId="7" fillId="0" borderId="15" xfId="86" applyFont="1" applyFill="1" applyBorder="1" applyAlignment="1">
      <alignment horizontal="center" vertical="center" wrapText="1"/>
      <protection/>
    </xf>
    <xf numFmtId="0" fontId="7" fillId="0" borderId="20" xfId="86" applyFont="1" applyFill="1" applyBorder="1" applyAlignment="1">
      <alignment horizontal="center" vertical="center" wrapText="1"/>
      <protection/>
    </xf>
    <xf numFmtId="0" fontId="4" fillId="0" borderId="0" xfId="86" applyFont="1" applyAlignment="1">
      <alignment horizontal="center" vertical="center" wrapText="1"/>
      <protection/>
    </xf>
    <xf numFmtId="0" fontId="4" fillId="0" borderId="0" xfId="86" applyFont="1" applyAlignment="1">
      <alignment horizontal="center" vertical="center"/>
      <protection/>
    </xf>
    <xf numFmtId="0" fontId="3" fillId="0" borderId="13" xfId="86" applyFont="1" applyBorder="1" applyAlignment="1">
      <alignment horizontal="right" vertical="center"/>
      <protection/>
    </xf>
    <xf numFmtId="0" fontId="7" fillId="0" borderId="10" xfId="86" applyFont="1" applyBorder="1" applyAlignment="1">
      <alignment horizontal="center" vertical="center" wrapText="1"/>
      <protection/>
    </xf>
    <xf numFmtId="0" fontId="7" fillId="0" borderId="15" xfId="86" applyFont="1" applyBorder="1" applyAlignment="1">
      <alignment horizontal="center" vertical="center"/>
      <protection/>
    </xf>
    <xf numFmtId="0" fontId="7" fillId="0" borderId="20" xfId="86" applyFont="1" applyBorder="1" applyAlignment="1">
      <alignment horizontal="center" vertical="center"/>
      <protection/>
    </xf>
    <xf numFmtId="0" fontId="69" fillId="0" borderId="13" xfId="0" applyFont="1" applyFill="1" applyBorder="1" applyAlignment="1">
      <alignment horizontal="right"/>
    </xf>
    <xf numFmtId="0" fontId="144" fillId="0" borderId="21" xfId="0" applyFont="1" applyFill="1" applyBorder="1" applyAlignment="1">
      <alignment horizontal="center" vertical="center" wrapText="1"/>
    </xf>
    <xf numFmtId="0" fontId="144" fillId="0" borderId="23" xfId="0" applyFont="1" applyFill="1" applyBorder="1" applyAlignment="1">
      <alignment horizontal="center" vertical="center" wrapText="1"/>
    </xf>
    <xf numFmtId="0" fontId="144" fillId="0" borderId="15" xfId="0" applyFont="1" applyFill="1" applyBorder="1" applyAlignment="1">
      <alignment horizontal="center" vertical="center" wrapText="1"/>
    </xf>
    <xf numFmtId="0" fontId="144" fillId="0" borderId="19" xfId="0" applyFont="1" applyFill="1" applyBorder="1" applyAlignment="1">
      <alignment horizontal="center" vertical="center" wrapText="1"/>
    </xf>
    <xf numFmtId="0" fontId="144" fillId="0" borderId="21" xfId="0" applyFont="1" applyFill="1" applyBorder="1" applyAlignment="1">
      <alignment horizontal="center" vertical="center"/>
    </xf>
    <xf numFmtId="0" fontId="144" fillId="0" borderId="11" xfId="0" applyFont="1" applyFill="1" applyBorder="1" applyAlignment="1">
      <alignment horizontal="center" vertical="center"/>
    </xf>
    <xf numFmtId="0" fontId="144" fillId="0" borderId="12" xfId="0" applyFont="1" applyFill="1" applyBorder="1" applyAlignment="1">
      <alignment horizontal="center" vertical="center"/>
    </xf>
    <xf numFmtId="0" fontId="144" fillId="0" borderId="23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horizontal="center" vertical="center"/>
    </xf>
    <xf numFmtId="0" fontId="144" fillId="0" borderId="24" xfId="0" applyFont="1" applyFill="1" applyBorder="1" applyAlignment="1">
      <alignment horizontal="center" vertical="center"/>
    </xf>
    <xf numFmtId="0" fontId="144" fillId="0" borderId="22" xfId="0" applyFont="1" applyFill="1" applyBorder="1" applyAlignment="1">
      <alignment horizontal="center" vertical="center"/>
    </xf>
    <xf numFmtId="0" fontId="144" fillId="0" borderId="13" xfId="0" applyFont="1" applyFill="1" applyBorder="1" applyAlignment="1">
      <alignment horizontal="center" vertical="center"/>
    </xf>
    <xf numFmtId="0" fontId="144" fillId="0" borderId="14" xfId="0" applyFont="1" applyFill="1" applyBorder="1" applyAlignment="1">
      <alignment horizontal="center" vertical="center"/>
    </xf>
    <xf numFmtId="0" fontId="141" fillId="0" borderId="10" xfId="0" applyFont="1" applyFill="1" applyBorder="1" applyAlignment="1">
      <alignment horizontal="center" vertical="center" wrapText="1"/>
    </xf>
    <xf numFmtId="0" fontId="144" fillId="0" borderId="10" xfId="0" applyFont="1" applyFill="1" applyBorder="1" applyAlignment="1">
      <alignment horizontal="center" vertical="center" wrapText="1"/>
    </xf>
    <xf numFmtId="1" fontId="66" fillId="0" borderId="0" xfId="93" applyNumberFormat="1" applyFont="1" applyFill="1" applyAlignment="1">
      <alignment horizontal="center" vertical="center" wrapText="1"/>
      <protection/>
    </xf>
    <xf numFmtId="1" fontId="69" fillId="0" borderId="0" xfId="93" applyNumberFormat="1" applyFont="1" applyFill="1" applyAlignment="1">
      <alignment horizontal="center" vertical="center" wrapText="1"/>
      <protection/>
    </xf>
    <xf numFmtId="1" fontId="146" fillId="0" borderId="0" xfId="93" applyNumberFormat="1" applyFont="1" applyFill="1" applyAlignment="1">
      <alignment horizontal="center" vertical="center" wrapText="1"/>
      <protection/>
    </xf>
    <xf numFmtId="1" fontId="120" fillId="0" borderId="0" xfId="93" applyNumberFormat="1" applyFont="1" applyFill="1" applyAlignment="1">
      <alignment horizontal="center" vertical="center" wrapText="1"/>
      <protection/>
    </xf>
    <xf numFmtId="0" fontId="137" fillId="0" borderId="10" xfId="0" applyFont="1" applyFill="1" applyBorder="1" applyAlignment="1">
      <alignment horizontal="center" vertical="center" wrapText="1"/>
    </xf>
    <xf numFmtId="0" fontId="140" fillId="0" borderId="10" xfId="0" applyFont="1" applyFill="1" applyBorder="1" applyAlignment="1">
      <alignment horizontal="center" vertical="center" wrapText="1"/>
    </xf>
    <xf numFmtId="0" fontId="137" fillId="0" borderId="21" xfId="0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center" vertical="center" wrapText="1"/>
    </xf>
    <xf numFmtId="0" fontId="137" fillId="0" borderId="23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 vertical="center" wrapText="1"/>
    </xf>
    <xf numFmtId="0" fontId="137" fillId="0" borderId="22" xfId="0" applyFont="1" applyFill="1" applyBorder="1" applyAlignment="1">
      <alignment horizontal="center" vertical="center" wrapText="1"/>
    </xf>
    <xf numFmtId="0" fontId="137" fillId="0" borderId="13" xfId="0" applyFont="1" applyFill="1" applyBorder="1" applyAlignment="1">
      <alignment horizontal="center" vertical="center" wrapText="1"/>
    </xf>
    <xf numFmtId="0" fontId="137" fillId="0" borderId="21" xfId="0" applyFont="1" applyFill="1" applyBorder="1" applyAlignment="1">
      <alignment horizontal="center" vertical="center"/>
    </xf>
    <xf numFmtId="0" fontId="137" fillId="0" borderId="11" xfId="0" applyFont="1" applyFill="1" applyBorder="1" applyAlignment="1">
      <alignment horizontal="center" vertical="center"/>
    </xf>
    <xf numFmtId="0" fontId="137" fillId="0" borderId="12" xfId="0" applyFont="1" applyFill="1" applyBorder="1" applyAlignment="1">
      <alignment horizontal="center" vertical="center"/>
    </xf>
    <xf numFmtId="0" fontId="137" fillId="0" borderId="23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/>
    </xf>
    <xf numFmtId="0" fontId="137" fillId="0" borderId="24" xfId="0" applyFont="1" applyFill="1" applyBorder="1" applyAlignment="1">
      <alignment horizontal="center" vertical="center"/>
    </xf>
    <xf numFmtId="0" fontId="137" fillId="0" borderId="22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/>
    </xf>
    <xf numFmtId="0" fontId="150" fillId="0" borderId="10" xfId="0" applyFont="1" applyFill="1" applyBorder="1" applyAlignment="1">
      <alignment horizontal="center" vertical="center" wrapText="1"/>
    </xf>
    <xf numFmtId="0" fontId="140" fillId="0" borderId="21" xfId="0" applyFont="1" applyFill="1" applyBorder="1" applyAlignment="1">
      <alignment horizontal="center" vertical="center" wrapText="1"/>
    </xf>
    <xf numFmtId="0" fontId="140" fillId="0" borderId="23" xfId="0" applyFont="1" applyFill="1" applyBorder="1" applyAlignment="1">
      <alignment horizontal="center" vertical="center" wrapText="1"/>
    </xf>
    <xf numFmtId="0" fontId="140" fillId="0" borderId="22" xfId="0" applyFont="1" applyFill="1" applyBorder="1" applyAlignment="1">
      <alignment horizontal="center" vertical="center" wrapText="1"/>
    </xf>
    <xf numFmtId="0" fontId="137" fillId="0" borderId="15" xfId="0" applyFont="1" applyFill="1" applyBorder="1" applyAlignment="1">
      <alignment horizontal="center" vertical="center" wrapText="1"/>
    </xf>
    <xf numFmtId="0" fontId="137" fillId="0" borderId="19" xfId="0" applyFont="1" applyFill="1" applyBorder="1" applyAlignment="1">
      <alignment horizontal="center" vertical="center" wrapText="1"/>
    </xf>
    <xf numFmtId="0" fontId="137" fillId="0" borderId="2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37" fillId="0" borderId="10" xfId="0" applyFont="1" applyFill="1" applyBorder="1" applyAlignment="1">
      <alignment horizontal="center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5" xfId="47"/>
    <cellStyle name="Comma 2" xfId="48"/>
    <cellStyle name="Comma 21" xfId="49"/>
    <cellStyle name="Comma 3" xfId="50"/>
    <cellStyle name="Comma 4" xfId="51"/>
    <cellStyle name="Comma 4 2" xfId="52"/>
    <cellStyle name="Comma 4 3" xfId="53"/>
    <cellStyle name="Comma 5" xfId="54"/>
    <cellStyle name="Comma 6" xfId="55"/>
    <cellStyle name="Comma 7" xfId="56"/>
    <cellStyle name="Comma 8" xfId="57"/>
    <cellStyle name="Currency" xfId="58"/>
    <cellStyle name="Currency [0]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10" xfId="71"/>
    <cellStyle name="Normal 10 2" xfId="72"/>
    <cellStyle name="Normal 10 2 2" xfId="73"/>
    <cellStyle name="Normal 10 3" xfId="74"/>
    <cellStyle name="Normal 11" xfId="75"/>
    <cellStyle name="Normal 12" xfId="76"/>
    <cellStyle name="Normal 2" xfId="77"/>
    <cellStyle name="Normal 2 2" xfId="78"/>
    <cellStyle name="Normal 2 3" xfId="79"/>
    <cellStyle name="Normal 2 3 2" xfId="80"/>
    <cellStyle name="Normal 2 4" xfId="81"/>
    <cellStyle name="Normal 2_GIAI NGAN" xfId="82"/>
    <cellStyle name="Normal 3" xfId="83"/>
    <cellStyle name="Normal 4" xfId="84"/>
    <cellStyle name="Normal 4 2" xfId="85"/>
    <cellStyle name="Normal 5" xfId="86"/>
    <cellStyle name="Normal 6" xfId="87"/>
    <cellStyle name="Normal 7" xfId="88"/>
    <cellStyle name="Normal 8" xfId="89"/>
    <cellStyle name="Normal 8 2" xfId="90"/>
    <cellStyle name="Normal 9" xfId="91"/>
    <cellStyle name="Normal 9 2" xfId="92"/>
    <cellStyle name="Normal_Bieu mau (CV )" xfId="93"/>
    <cellStyle name="Note" xfId="94"/>
    <cellStyle name="Output" xfId="95"/>
    <cellStyle name="Percent" xfId="96"/>
    <cellStyle name="Percent 2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1">
      <selection activeCell="W21" sqref="W21"/>
    </sheetView>
  </sheetViews>
  <sheetFormatPr defaultColWidth="9.140625" defaultRowHeight="15"/>
  <cols>
    <col min="1" max="1" width="3.57421875" style="256" customWidth="1"/>
    <col min="2" max="2" width="52.28125" style="256" customWidth="1"/>
    <col min="3" max="3" width="7.57421875" style="256" hidden="1" customWidth="1"/>
    <col min="4" max="4" width="9.140625" style="256" hidden="1" customWidth="1"/>
    <col min="5" max="5" width="24.7109375" style="256" customWidth="1"/>
    <col min="6" max="7" width="9.140625" style="256" hidden="1" customWidth="1"/>
    <col min="8" max="8" width="10.140625" style="256" hidden="1" customWidth="1"/>
    <col min="9" max="11" width="9.140625" style="256" hidden="1" customWidth="1"/>
    <col min="12" max="12" width="7.57421875" style="256" hidden="1" customWidth="1"/>
    <col min="13" max="13" width="8.57421875" style="256" hidden="1" customWidth="1"/>
    <col min="14" max="14" width="7.7109375" style="256" hidden="1" customWidth="1"/>
    <col min="15" max="15" width="6.8515625" style="256" hidden="1" customWidth="1"/>
    <col min="16" max="16" width="7.00390625" style="256" hidden="1" customWidth="1"/>
    <col min="17" max="18" width="9.140625" style="256" hidden="1" customWidth="1"/>
    <col min="19" max="19" width="24.28125" style="256" hidden="1" customWidth="1"/>
    <col min="20" max="20" width="25.7109375" style="366" customWidth="1"/>
    <col min="21" max="21" width="24.57421875" style="256" customWidth="1"/>
    <col min="22" max="16384" width="9.140625" style="256" customWidth="1"/>
  </cols>
  <sheetData>
    <row r="1" spans="1:21" ht="15.75">
      <c r="A1" s="456" t="s">
        <v>332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</row>
    <row r="2" spans="1:21" ht="15.75" customHeight="1">
      <c r="A2" s="569" t="s">
        <v>333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</row>
    <row r="3" spans="1:21" ht="15.75" customHeight="1">
      <c r="A3" s="570" t="str">
        <f>'huy dong'!A3:E3</f>
        <v>(Kèm theo Quyết định số 4100/QĐ-UBND ngày 19 tháng   12  năm 2022 của UBND huyện)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</row>
    <row r="4" spans="1:21" ht="15.75" customHeight="1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</row>
    <row r="5" spans="1:21" ht="20.25" customHeight="1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553" t="s">
        <v>336</v>
      </c>
      <c r="U5" s="553"/>
    </row>
    <row r="6" spans="1:21" ht="15" customHeight="1">
      <c r="A6" s="568" t="s">
        <v>1</v>
      </c>
      <c r="B6" s="568" t="s">
        <v>338</v>
      </c>
      <c r="C6" s="568"/>
      <c r="D6" s="556" t="s">
        <v>287</v>
      </c>
      <c r="E6" s="554" t="s">
        <v>226</v>
      </c>
      <c r="F6" s="424"/>
      <c r="G6" s="424"/>
      <c r="H6" s="424"/>
      <c r="I6" s="424"/>
      <c r="J6" s="424"/>
      <c r="K6" s="425"/>
      <c r="L6" s="558" t="s">
        <v>227</v>
      </c>
      <c r="M6" s="559"/>
      <c r="N6" s="559"/>
      <c r="O6" s="559"/>
      <c r="P6" s="559"/>
      <c r="Q6" s="559"/>
      <c r="R6" s="560"/>
      <c r="S6" s="554" t="s">
        <v>335</v>
      </c>
      <c r="T6" s="554" t="s">
        <v>337</v>
      </c>
      <c r="U6" s="567" t="s">
        <v>6</v>
      </c>
    </row>
    <row r="7" spans="1:21" ht="15">
      <c r="A7" s="568"/>
      <c r="B7" s="568"/>
      <c r="C7" s="568"/>
      <c r="D7" s="557"/>
      <c r="E7" s="555"/>
      <c r="F7" s="568" t="s">
        <v>229</v>
      </c>
      <c r="G7" s="568"/>
      <c r="H7" s="568"/>
      <c r="I7" s="568"/>
      <c r="J7" s="568"/>
      <c r="K7" s="568"/>
      <c r="L7" s="561"/>
      <c r="M7" s="562"/>
      <c r="N7" s="562"/>
      <c r="O7" s="562"/>
      <c r="P7" s="562"/>
      <c r="Q7" s="562"/>
      <c r="R7" s="563"/>
      <c r="S7" s="555"/>
      <c r="T7" s="555"/>
      <c r="U7" s="567"/>
    </row>
    <row r="8" spans="1:21" ht="15">
      <c r="A8" s="568"/>
      <c r="B8" s="568"/>
      <c r="C8" s="568"/>
      <c r="D8" s="557"/>
      <c r="E8" s="555"/>
      <c r="F8" s="568"/>
      <c r="G8" s="568"/>
      <c r="H8" s="568"/>
      <c r="I8" s="568"/>
      <c r="J8" s="568"/>
      <c r="K8" s="568"/>
      <c r="L8" s="564"/>
      <c r="M8" s="565"/>
      <c r="N8" s="565"/>
      <c r="O8" s="565"/>
      <c r="P8" s="565"/>
      <c r="Q8" s="565"/>
      <c r="R8" s="566"/>
      <c r="S8" s="555"/>
      <c r="T8" s="555"/>
      <c r="U8" s="567"/>
    </row>
    <row r="9" spans="1:21" s="340" customFormat="1" ht="31.5">
      <c r="A9" s="421">
        <v>1</v>
      </c>
      <c r="B9" s="421">
        <v>2</v>
      </c>
      <c r="C9" s="421">
        <v>6</v>
      </c>
      <c r="D9" s="421"/>
      <c r="E9" s="421">
        <v>3</v>
      </c>
      <c r="F9" s="421"/>
      <c r="G9" s="421"/>
      <c r="H9" s="421"/>
      <c r="I9" s="421"/>
      <c r="J9" s="421"/>
      <c r="K9" s="421"/>
      <c r="L9" s="421" t="s">
        <v>290</v>
      </c>
      <c r="M9" s="421" t="s">
        <v>289</v>
      </c>
      <c r="N9" s="422">
        <v>12</v>
      </c>
      <c r="O9" s="422">
        <v>13</v>
      </c>
      <c r="P9" s="421">
        <v>14</v>
      </c>
      <c r="Q9" s="421"/>
      <c r="R9" s="421"/>
      <c r="S9" s="421"/>
      <c r="T9" s="104">
        <v>4</v>
      </c>
      <c r="U9" s="421">
        <v>5</v>
      </c>
    </row>
    <row r="10" spans="1:24" ht="15.75">
      <c r="A10" s="426" t="s">
        <v>9</v>
      </c>
      <c r="B10" s="426" t="s">
        <v>327</v>
      </c>
      <c r="C10" s="427" t="e">
        <f>C11+#REF!</f>
        <v>#REF!</v>
      </c>
      <c r="D10" s="427" t="e">
        <f>D11+#REF!</f>
        <v>#REF!</v>
      </c>
      <c r="E10" s="427">
        <f>E12+E13</f>
        <v>137207.66999999998</v>
      </c>
      <c r="F10" s="427" t="e">
        <f aca="true" t="shared" si="0" ref="F10:T10">F12+F13</f>
        <v>#REF!</v>
      </c>
      <c r="G10" s="427" t="e">
        <f t="shared" si="0"/>
        <v>#REF!</v>
      </c>
      <c r="H10" s="427" t="e">
        <f t="shared" si="0"/>
        <v>#REF!</v>
      </c>
      <c r="I10" s="427" t="e">
        <f t="shared" si="0"/>
        <v>#REF!</v>
      </c>
      <c r="J10" s="427" t="e">
        <f t="shared" si="0"/>
        <v>#REF!</v>
      </c>
      <c r="K10" s="427" t="e">
        <f t="shared" si="0"/>
        <v>#REF!</v>
      </c>
      <c r="L10" s="427" t="e">
        <f t="shared" si="0"/>
        <v>#REF!</v>
      </c>
      <c r="M10" s="427" t="e">
        <f t="shared" si="0"/>
        <v>#REF!</v>
      </c>
      <c r="N10" s="427" t="e">
        <f t="shared" si="0"/>
        <v>#REF!</v>
      </c>
      <c r="O10" s="427" t="e">
        <f t="shared" si="0"/>
        <v>#REF!</v>
      </c>
      <c r="P10" s="427" t="e">
        <f t="shared" si="0"/>
        <v>#REF!</v>
      </c>
      <c r="Q10" s="427" t="e">
        <f t="shared" si="0"/>
        <v>#REF!</v>
      </c>
      <c r="R10" s="427" t="e">
        <f t="shared" si="0"/>
        <v>#REF!</v>
      </c>
      <c r="S10" s="427">
        <f t="shared" si="0"/>
        <v>33909.770000000004</v>
      </c>
      <c r="T10" s="438">
        <f t="shared" si="0"/>
        <v>34146.479999999996</v>
      </c>
      <c r="U10" s="427"/>
      <c r="V10" s="418"/>
      <c r="W10" s="418"/>
      <c r="X10" s="418"/>
    </row>
    <row r="11" spans="1:23" ht="15.75">
      <c r="A11" s="426" t="s">
        <v>10</v>
      </c>
      <c r="B11" s="428" t="s">
        <v>308</v>
      </c>
      <c r="C11" s="427" t="e">
        <f>C12+#REF!+#REF!</f>
        <v>#REF!</v>
      </c>
      <c r="D11" s="427" t="e">
        <f>D12+#REF!+#REF!</f>
        <v>#REF!</v>
      </c>
      <c r="E11" s="427"/>
      <c r="F11" s="427" t="e">
        <f>F12+#REF!+#REF!</f>
        <v>#REF!</v>
      </c>
      <c r="G11" s="427" t="e">
        <f>G12+#REF!+#REF!</f>
        <v>#REF!</v>
      </c>
      <c r="H11" s="427" t="e">
        <f>H12+#REF!+#REF!</f>
        <v>#REF!</v>
      </c>
      <c r="I11" s="427" t="e">
        <f>I12+#REF!+#REF!</f>
        <v>#REF!</v>
      </c>
      <c r="J11" s="427" t="e">
        <f>J12+#REF!+#REF!</f>
        <v>#REF!</v>
      </c>
      <c r="K11" s="427" t="e">
        <f>K12+#REF!+#REF!</f>
        <v>#REF!</v>
      </c>
      <c r="L11" s="427" t="e">
        <f>L12+#REF!+#REF!</f>
        <v>#REF!</v>
      </c>
      <c r="M11" s="427" t="e">
        <f>M12+#REF!+#REF!</f>
        <v>#REF!</v>
      </c>
      <c r="N11" s="427" t="e">
        <f>N12+#REF!+#REF!</f>
        <v>#REF!</v>
      </c>
      <c r="O11" s="427" t="e">
        <f>O12+#REF!+#REF!</f>
        <v>#REF!</v>
      </c>
      <c r="P11" s="427" t="e">
        <f>P12+#REF!+#REF!</f>
        <v>#REF!</v>
      </c>
      <c r="Q11" s="427" t="e">
        <f>Q12+#REF!+#REF!</f>
        <v>#REF!</v>
      </c>
      <c r="R11" s="427" t="e">
        <f>R12+#REF!+#REF!</f>
        <v>#REF!</v>
      </c>
      <c r="S11" s="427"/>
      <c r="T11" s="438">
        <f>T12+T13</f>
        <v>34146.479999999996</v>
      </c>
      <c r="U11" s="436"/>
      <c r="V11" s="418"/>
      <c r="W11" s="418"/>
    </row>
    <row r="12" spans="1:22" ht="15.75">
      <c r="A12" s="429">
        <v>1</v>
      </c>
      <c r="B12" s="430" t="s">
        <v>339</v>
      </c>
      <c r="C12" s="431" t="e">
        <f>C13+#REF!</f>
        <v>#REF!</v>
      </c>
      <c r="D12" s="431" t="e">
        <f>D13+#REF!</f>
        <v>#REF!</v>
      </c>
      <c r="E12" s="432">
        <v>40797.67</v>
      </c>
      <c r="F12" s="431" t="e">
        <f>F13+#REF!</f>
        <v>#REF!</v>
      </c>
      <c r="G12" s="431" t="e">
        <f>G13+#REF!</f>
        <v>#REF!</v>
      </c>
      <c r="H12" s="431" t="e">
        <f>H13+#REF!</f>
        <v>#REF!</v>
      </c>
      <c r="I12" s="431" t="e">
        <f>I13+#REF!</f>
        <v>#REF!</v>
      </c>
      <c r="J12" s="431" t="e">
        <f>J13+#REF!</f>
        <v>#REF!</v>
      </c>
      <c r="K12" s="431" t="e">
        <f>K13+#REF!</f>
        <v>#REF!</v>
      </c>
      <c r="L12" s="431" t="e">
        <f>L13+#REF!</f>
        <v>#REF!</v>
      </c>
      <c r="M12" s="433" t="e">
        <f>N12+O12</f>
        <v>#REF!</v>
      </c>
      <c r="N12" s="431" t="e">
        <f>N13+#REF!</f>
        <v>#REF!</v>
      </c>
      <c r="O12" s="431" t="e">
        <f>O13+#REF!</f>
        <v>#REF!</v>
      </c>
      <c r="P12" s="431" t="e">
        <f>P13+#REF!</f>
        <v>#REF!</v>
      </c>
      <c r="Q12" s="431" t="e">
        <f>Q13+#REF!</f>
        <v>#REF!</v>
      </c>
      <c r="R12" s="431" t="e">
        <f>R13+#REF!</f>
        <v>#REF!</v>
      </c>
      <c r="S12" s="434">
        <v>15040.77</v>
      </c>
      <c r="T12" s="437">
        <v>9645.48</v>
      </c>
      <c r="U12" s="435"/>
      <c r="V12" s="418"/>
    </row>
    <row r="13" spans="1:22" ht="31.5">
      <c r="A13" s="421">
        <v>2</v>
      </c>
      <c r="B13" s="430" t="s">
        <v>334</v>
      </c>
      <c r="C13" s="431" t="e">
        <f>#REF!+#REF!</f>
        <v>#REF!</v>
      </c>
      <c r="D13" s="431" t="e">
        <f>#REF!+#REF!</f>
        <v>#REF!</v>
      </c>
      <c r="E13" s="431">
        <v>96410</v>
      </c>
      <c r="F13" s="431" t="e">
        <f>#REF!+#REF!</f>
        <v>#REF!</v>
      </c>
      <c r="G13" s="431" t="e">
        <f>#REF!+#REF!</f>
        <v>#REF!</v>
      </c>
      <c r="H13" s="431" t="e">
        <f>#REF!+#REF!</f>
        <v>#REF!</v>
      </c>
      <c r="I13" s="431" t="e">
        <f>#REF!+#REF!</f>
        <v>#REF!</v>
      </c>
      <c r="J13" s="431" t="e">
        <f>#REF!+#REF!</f>
        <v>#REF!</v>
      </c>
      <c r="K13" s="431" t="e">
        <f>#REF!+#REF!</f>
        <v>#REF!</v>
      </c>
      <c r="L13" s="431" t="e">
        <f>#REF!+#REF!</f>
        <v>#REF!</v>
      </c>
      <c r="M13" s="431" t="e">
        <f>#REF!+#REF!</f>
        <v>#REF!</v>
      </c>
      <c r="N13" s="431" t="e">
        <f>#REF!+#REF!</f>
        <v>#REF!</v>
      </c>
      <c r="O13" s="431" t="e">
        <f>#REF!+#REF!</f>
        <v>#REF!</v>
      </c>
      <c r="P13" s="431" t="e">
        <f>#REF!+#REF!</f>
        <v>#REF!</v>
      </c>
      <c r="Q13" s="431" t="e">
        <f>#REF!+#REF!</f>
        <v>#REF!</v>
      </c>
      <c r="R13" s="431" t="e">
        <f>#REF!+#REF!</f>
        <v>#REF!</v>
      </c>
      <c r="S13" s="431">
        <v>18869</v>
      </c>
      <c r="T13" s="437">
        <v>24501</v>
      </c>
      <c r="U13" s="435"/>
      <c r="V13" s="420"/>
    </row>
  </sheetData>
  <sheetProtection/>
  <mergeCells count="15">
    <mergeCell ref="A1:U1"/>
    <mergeCell ref="A2:U2"/>
    <mergeCell ref="A3:U3"/>
    <mergeCell ref="A4:U4"/>
    <mergeCell ref="A6:A8"/>
    <mergeCell ref="B6:B8"/>
    <mergeCell ref="C6:C8"/>
    <mergeCell ref="T5:U5"/>
    <mergeCell ref="E6:E8"/>
    <mergeCell ref="T6:T8"/>
    <mergeCell ref="D6:D8"/>
    <mergeCell ref="L6:R8"/>
    <mergeCell ref="S6:S8"/>
    <mergeCell ref="U6:U8"/>
    <mergeCell ref="F7:K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3" sqref="A3:AE3"/>
    </sheetView>
  </sheetViews>
  <sheetFormatPr defaultColWidth="9.140625" defaultRowHeight="15"/>
  <cols>
    <col min="1" max="1" width="3.57421875" style="256" customWidth="1"/>
    <col min="2" max="2" width="28.28125" style="256" customWidth="1"/>
    <col min="3" max="3" width="8.7109375" style="256" customWidth="1"/>
    <col min="4" max="4" width="7.7109375" style="256" customWidth="1"/>
    <col min="5" max="6" width="9.140625" style="256" customWidth="1"/>
    <col min="7" max="7" width="7.57421875" style="256" hidden="1" customWidth="1"/>
    <col min="8" max="8" width="9.140625" style="256" hidden="1" customWidth="1"/>
    <col min="9" max="9" width="8.140625" style="256" customWidth="1"/>
    <col min="10" max="10" width="7.8515625" style="256" customWidth="1"/>
    <col min="11" max="11" width="7.28125" style="256" customWidth="1"/>
    <col min="12" max="13" width="9.140625" style="256" hidden="1" customWidth="1"/>
    <col min="14" max="14" width="10.140625" style="256" hidden="1" customWidth="1"/>
    <col min="15" max="17" width="9.140625" style="256" hidden="1" customWidth="1"/>
    <col min="18" max="18" width="7.57421875" style="256" hidden="1" customWidth="1"/>
    <col min="19" max="19" width="8.57421875" style="256" hidden="1" customWidth="1"/>
    <col min="20" max="20" width="7.7109375" style="256" hidden="1" customWidth="1"/>
    <col min="21" max="21" width="6.8515625" style="256" hidden="1" customWidth="1"/>
    <col min="22" max="22" width="7.00390625" style="256" hidden="1" customWidth="1"/>
    <col min="23" max="24" width="9.140625" style="256" hidden="1" customWidth="1"/>
    <col min="25" max="25" width="7.140625" style="256" customWidth="1"/>
    <col min="26" max="26" width="7.7109375" style="366" customWidth="1"/>
    <col min="27" max="27" width="7.140625" style="256" customWidth="1"/>
    <col min="28" max="28" width="7.00390625" style="256" customWidth="1"/>
    <col min="29" max="29" width="7.8515625" style="256" customWidth="1"/>
    <col min="30" max="30" width="6.7109375" style="256" customWidth="1"/>
    <col min="31" max="31" width="8.140625" style="256" customWidth="1"/>
    <col min="32" max="16384" width="9.140625" style="256" customWidth="1"/>
  </cols>
  <sheetData>
    <row r="1" spans="1:31" ht="15.75" customHeight="1">
      <c r="A1" s="508" t="s">
        <v>325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</row>
    <row r="2" spans="1:31" ht="12.75" customHeight="1">
      <c r="A2" s="571" t="str">
        <f>'các CTMT QG'!A3:U3</f>
        <v>(Kèm theo Quyết định số 4100/QĐ-UBND ngày 19 tháng   12  năm 2022 của UBND huyện)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</row>
    <row r="3" spans="1:31" ht="15.75" customHeight="1">
      <c r="A3" s="572" t="s">
        <v>324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</row>
    <row r="4" spans="28:31" ht="9" customHeight="1">
      <c r="AB4" s="520" t="s">
        <v>225</v>
      </c>
      <c r="AC4" s="520"/>
      <c r="AD4" s="520"/>
      <c r="AE4" s="520"/>
    </row>
    <row r="5" spans="1:31" ht="15">
      <c r="A5" s="512" t="s">
        <v>1</v>
      </c>
      <c r="B5" s="512" t="s">
        <v>21</v>
      </c>
      <c r="C5" s="511" t="s">
        <v>2</v>
      </c>
      <c r="D5" s="511" t="s">
        <v>298</v>
      </c>
      <c r="E5" s="512" t="s">
        <v>5</v>
      </c>
      <c r="F5" s="512"/>
      <c r="G5" s="512"/>
      <c r="H5" s="522" t="s">
        <v>287</v>
      </c>
      <c r="I5" s="513" t="s">
        <v>226</v>
      </c>
      <c r="J5" s="514"/>
      <c r="K5" s="514"/>
      <c r="L5" s="307"/>
      <c r="M5" s="307"/>
      <c r="N5" s="307"/>
      <c r="O5" s="307"/>
      <c r="P5" s="307"/>
      <c r="Q5" s="308"/>
      <c r="R5" s="526" t="s">
        <v>227</v>
      </c>
      <c r="S5" s="527"/>
      <c r="T5" s="527"/>
      <c r="U5" s="527"/>
      <c r="V5" s="527"/>
      <c r="W5" s="527"/>
      <c r="X5" s="528"/>
      <c r="Y5" s="512" t="s">
        <v>305</v>
      </c>
      <c r="Z5" s="525" t="s">
        <v>328</v>
      </c>
      <c r="AA5" s="525"/>
      <c r="AB5" s="525"/>
      <c r="AC5" s="525"/>
      <c r="AD5" s="525"/>
      <c r="AE5" s="511" t="s">
        <v>6</v>
      </c>
    </row>
    <row r="6" spans="1:31" ht="13.5" customHeight="1">
      <c r="A6" s="512"/>
      <c r="B6" s="512"/>
      <c r="C6" s="511"/>
      <c r="D6" s="511"/>
      <c r="E6" s="512"/>
      <c r="F6" s="512"/>
      <c r="G6" s="512"/>
      <c r="H6" s="523"/>
      <c r="I6" s="515"/>
      <c r="J6" s="516"/>
      <c r="K6" s="516"/>
      <c r="L6" s="512" t="s">
        <v>229</v>
      </c>
      <c r="M6" s="512"/>
      <c r="N6" s="512"/>
      <c r="O6" s="512"/>
      <c r="P6" s="512"/>
      <c r="Q6" s="512"/>
      <c r="R6" s="529"/>
      <c r="S6" s="530"/>
      <c r="T6" s="530"/>
      <c r="U6" s="530"/>
      <c r="V6" s="530"/>
      <c r="W6" s="530"/>
      <c r="X6" s="531"/>
      <c r="Y6" s="512"/>
      <c r="Z6" s="525"/>
      <c r="AA6" s="525"/>
      <c r="AB6" s="525"/>
      <c r="AC6" s="525"/>
      <c r="AD6" s="525"/>
      <c r="AE6" s="511"/>
    </row>
    <row r="7" spans="1:31" ht="11.25" customHeight="1">
      <c r="A7" s="512"/>
      <c r="B7" s="512"/>
      <c r="C7" s="511"/>
      <c r="D7" s="511"/>
      <c r="E7" s="512"/>
      <c r="F7" s="512"/>
      <c r="G7" s="512"/>
      <c r="H7" s="523"/>
      <c r="I7" s="517"/>
      <c r="J7" s="518"/>
      <c r="K7" s="518"/>
      <c r="L7" s="512"/>
      <c r="M7" s="512"/>
      <c r="N7" s="512"/>
      <c r="O7" s="512"/>
      <c r="P7" s="512"/>
      <c r="Q7" s="512"/>
      <c r="R7" s="532"/>
      <c r="S7" s="533"/>
      <c r="T7" s="533"/>
      <c r="U7" s="533"/>
      <c r="V7" s="533"/>
      <c r="W7" s="533"/>
      <c r="X7" s="534"/>
      <c r="Y7" s="512"/>
      <c r="Z7" s="525"/>
      <c r="AA7" s="525"/>
      <c r="AB7" s="525"/>
      <c r="AC7" s="525"/>
      <c r="AD7" s="525"/>
      <c r="AE7" s="511"/>
    </row>
    <row r="8" spans="1:31" ht="15" customHeight="1">
      <c r="A8" s="512"/>
      <c r="B8" s="512"/>
      <c r="C8" s="511"/>
      <c r="D8" s="511"/>
      <c r="E8" s="511" t="s">
        <v>24</v>
      </c>
      <c r="F8" s="535" t="s">
        <v>7</v>
      </c>
      <c r="G8" s="536"/>
      <c r="H8" s="523"/>
      <c r="I8" s="522" t="s">
        <v>184</v>
      </c>
      <c r="J8" s="510" t="s">
        <v>25</v>
      </c>
      <c r="K8" s="510"/>
      <c r="L8" s="512" t="s">
        <v>184</v>
      </c>
      <c r="M8" s="511" t="s">
        <v>230</v>
      </c>
      <c r="N8" s="510" t="s">
        <v>25</v>
      </c>
      <c r="O8" s="510"/>
      <c r="P8" s="511" t="s">
        <v>231</v>
      </c>
      <c r="Q8" s="511" t="s">
        <v>232</v>
      </c>
      <c r="R8" s="511" t="s">
        <v>19</v>
      </c>
      <c r="S8" s="511" t="s">
        <v>233</v>
      </c>
      <c r="T8" s="510" t="s">
        <v>25</v>
      </c>
      <c r="U8" s="510"/>
      <c r="V8" s="511" t="s">
        <v>231</v>
      </c>
      <c r="W8" s="511" t="s">
        <v>232</v>
      </c>
      <c r="X8" s="511" t="s">
        <v>232</v>
      </c>
      <c r="Y8" s="512"/>
      <c r="Z8" s="519" t="s">
        <v>19</v>
      </c>
      <c r="AA8" s="511" t="s">
        <v>233</v>
      </c>
      <c r="AB8" s="510" t="s">
        <v>25</v>
      </c>
      <c r="AC8" s="510"/>
      <c r="AD8" s="511" t="s">
        <v>231</v>
      </c>
      <c r="AE8" s="511"/>
    </row>
    <row r="9" spans="1:31" ht="15" customHeight="1">
      <c r="A9" s="512"/>
      <c r="B9" s="512"/>
      <c r="C9" s="511"/>
      <c r="D9" s="511"/>
      <c r="E9" s="511"/>
      <c r="F9" s="537"/>
      <c r="G9" s="538"/>
      <c r="H9" s="523"/>
      <c r="I9" s="523"/>
      <c r="J9" s="511" t="s">
        <v>230</v>
      </c>
      <c r="K9" s="511" t="s">
        <v>231</v>
      </c>
      <c r="L9" s="512"/>
      <c r="M9" s="511"/>
      <c r="N9" s="510" t="s">
        <v>210</v>
      </c>
      <c r="O9" s="510" t="s">
        <v>234</v>
      </c>
      <c r="P9" s="511"/>
      <c r="Q9" s="511"/>
      <c r="R9" s="511"/>
      <c r="S9" s="511"/>
      <c r="T9" s="510" t="s">
        <v>210</v>
      </c>
      <c r="U9" s="510" t="s">
        <v>234</v>
      </c>
      <c r="V9" s="511"/>
      <c r="W9" s="511"/>
      <c r="X9" s="511"/>
      <c r="Y9" s="512"/>
      <c r="Z9" s="519"/>
      <c r="AA9" s="511"/>
      <c r="AB9" s="510" t="s">
        <v>210</v>
      </c>
      <c r="AC9" s="510" t="s">
        <v>234</v>
      </c>
      <c r="AD9" s="511"/>
      <c r="AE9" s="511"/>
    </row>
    <row r="10" spans="1:31" ht="49.5" customHeight="1">
      <c r="A10" s="512"/>
      <c r="B10" s="512"/>
      <c r="C10" s="511"/>
      <c r="D10" s="511"/>
      <c r="E10" s="511"/>
      <c r="F10" s="539"/>
      <c r="G10" s="540"/>
      <c r="H10" s="524"/>
      <c r="I10" s="524"/>
      <c r="J10" s="511"/>
      <c r="K10" s="511"/>
      <c r="L10" s="512"/>
      <c r="M10" s="511"/>
      <c r="N10" s="510"/>
      <c r="O10" s="510"/>
      <c r="P10" s="511"/>
      <c r="Q10" s="511"/>
      <c r="R10" s="511"/>
      <c r="S10" s="511"/>
      <c r="T10" s="510"/>
      <c r="U10" s="510"/>
      <c r="V10" s="511"/>
      <c r="W10" s="511"/>
      <c r="X10" s="511"/>
      <c r="Y10" s="512"/>
      <c r="Z10" s="519"/>
      <c r="AA10" s="511"/>
      <c r="AB10" s="510"/>
      <c r="AC10" s="510"/>
      <c r="AD10" s="511"/>
      <c r="AE10" s="511"/>
    </row>
    <row r="11" spans="1:31" s="340" customFormat="1" ht="29.25" customHeight="1">
      <c r="A11" s="338">
        <v>1</v>
      </c>
      <c r="B11" s="338">
        <v>2</v>
      </c>
      <c r="C11" s="338">
        <v>3</v>
      </c>
      <c r="D11" s="338">
        <v>4</v>
      </c>
      <c r="E11" s="338">
        <v>5</v>
      </c>
      <c r="F11" s="338">
        <v>6</v>
      </c>
      <c r="G11" s="338">
        <v>6</v>
      </c>
      <c r="H11" s="338"/>
      <c r="I11" s="338" t="s">
        <v>288</v>
      </c>
      <c r="J11" s="338">
        <v>8</v>
      </c>
      <c r="K11" s="338">
        <v>9</v>
      </c>
      <c r="L11" s="338"/>
      <c r="M11" s="338"/>
      <c r="N11" s="338"/>
      <c r="O11" s="338"/>
      <c r="P11" s="338"/>
      <c r="Q11" s="338"/>
      <c r="R11" s="338" t="s">
        <v>290</v>
      </c>
      <c r="S11" s="338" t="s">
        <v>289</v>
      </c>
      <c r="T11" s="339">
        <v>12</v>
      </c>
      <c r="U11" s="339">
        <v>13</v>
      </c>
      <c r="V11" s="338">
        <v>14</v>
      </c>
      <c r="W11" s="338"/>
      <c r="X11" s="338"/>
      <c r="Y11" s="338">
        <v>10</v>
      </c>
      <c r="Z11" s="367" t="s">
        <v>318</v>
      </c>
      <c r="AA11" s="338" t="s">
        <v>319</v>
      </c>
      <c r="AB11" s="339">
        <v>13</v>
      </c>
      <c r="AC11" s="339">
        <v>14</v>
      </c>
      <c r="AD11" s="338">
        <v>15</v>
      </c>
      <c r="AE11" s="338">
        <v>16</v>
      </c>
    </row>
    <row r="12" spans="1:32" ht="15">
      <c r="A12" s="393" t="s">
        <v>10</v>
      </c>
      <c r="B12" s="393" t="s">
        <v>20</v>
      </c>
      <c r="C12" s="393"/>
      <c r="D12" s="393"/>
      <c r="E12" s="393"/>
      <c r="F12" s="309">
        <f>F13+F25</f>
        <v>137841.19</v>
      </c>
      <c r="G12" s="309">
        <f aca="true" t="shared" si="0" ref="G12:AD12">G13+G25</f>
        <v>126233.743</v>
      </c>
      <c r="H12" s="309">
        <f t="shared" si="0"/>
        <v>0</v>
      </c>
      <c r="I12" s="309">
        <f t="shared" si="0"/>
        <v>138200</v>
      </c>
      <c r="J12" s="309">
        <f t="shared" si="0"/>
        <v>108200</v>
      </c>
      <c r="K12" s="309">
        <f t="shared" si="0"/>
        <v>30000</v>
      </c>
      <c r="L12" s="309">
        <f t="shared" si="0"/>
        <v>16740.438000000002</v>
      </c>
      <c r="M12" s="309">
        <f t="shared" si="0"/>
        <v>9740.438</v>
      </c>
      <c r="N12" s="309">
        <f t="shared" si="0"/>
        <v>4496.438</v>
      </c>
      <c r="O12" s="309">
        <f t="shared" si="0"/>
        <v>5244</v>
      </c>
      <c r="P12" s="309">
        <f t="shared" si="0"/>
        <v>7000</v>
      </c>
      <c r="Q12" s="309">
        <f t="shared" si="0"/>
        <v>353</v>
      </c>
      <c r="R12" s="309">
        <f t="shared" si="0"/>
        <v>23545</v>
      </c>
      <c r="S12" s="309">
        <f t="shared" si="0"/>
        <v>9740.438</v>
      </c>
      <c r="T12" s="309">
        <f t="shared" si="0"/>
        <v>4496.438</v>
      </c>
      <c r="U12" s="309">
        <f t="shared" si="0"/>
        <v>5244</v>
      </c>
      <c r="V12" s="309">
        <f t="shared" si="0"/>
        <v>7000</v>
      </c>
      <c r="W12" s="309">
        <f t="shared" si="0"/>
        <v>0</v>
      </c>
      <c r="X12" s="309">
        <f t="shared" si="0"/>
        <v>0</v>
      </c>
      <c r="Y12" s="309">
        <f t="shared" si="0"/>
        <v>16740.438000000002</v>
      </c>
      <c r="Z12" s="309">
        <f t="shared" si="0"/>
        <v>52172</v>
      </c>
      <c r="AA12" s="309">
        <f t="shared" si="0"/>
        <v>37172</v>
      </c>
      <c r="AB12" s="309">
        <f t="shared" si="0"/>
        <v>16172</v>
      </c>
      <c r="AC12" s="309">
        <f t="shared" si="0"/>
        <v>21000</v>
      </c>
      <c r="AD12" s="309">
        <f t="shared" si="0"/>
        <v>15000</v>
      </c>
      <c r="AE12" s="393"/>
      <c r="AF12" s="418"/>
    </row>
    <row r="13" spans="1:31" s="257" customFormat="1" ht="15">
      <c r="A13" s="394">
        <v>1</v>
      </c>
      <c r="B13" s="310" t="s">
        <v>246</v>
      </c>
      <c r="C13" s="393"/>
      <c r="D13" s="393"/>
      <c r="E13" s="331"/>
      <c r="F13" s="311">
        <f>F14+F16</f>
        <v>114400</v>
      </c>
      <c r="G13" s="311">
        <f aca="true" t="shared" si="1" ref="G13:AD13">G14+G16</f>
        <v>105533.743</v>
      </c>
      <c r="H13" s="311">
        <f t="shared" si="1"/>
        <v>0</v>
      </c>
      <c r="I13" s="311">
        <f t="shared" si="1"/>
        <v>114400</v>
      </c>
      <c r="J13" s="311">
        <f t="shared" si="1"/>
        <v>84400</v>
      </c>
      <c r="K13" s="311">
        <f t="shared" si="1"/>
        <v>30000</v>
      </c>
      <c r="L13" s="311">
        <f t="shared" si="1"/>
        <v>16740.438000000002</v>
      </c>
      <c r="M13" s="311">
        <f t="shared" si="1"/>
        <v>9740.438</v>
      </c>
      <c r="N13" s="311">
        <f t="shared" si="1"/>
        <v>4496.438</v>
      </c>
      <c r="O13" s="311">
        <f t="shared" si="1"/>
        <v>5244</v>
      </c>
      <c r="P13" s="311">
        <f t="shared" si="1"/>
        <v>7000</v>
      </c>
      <c r="Q13" s="311">
        <f t="shared" si="1"/>
        <v>353</v>
      </c>
      <c r="R13" s="311">
        <f t="shared" si="1"/>
        <v>23545</v>
      </c>
      <c r="S13" s="311">
        <f t="shared" si="1"/>
        <v>9740.438</v>
      </c>
      <c r="T13" s="311">
        <f t="shared" si="1"/>
        <v>4496.438</v>
      </c>
      <c r="U13" s="311">
        <f t="shared" si="1"/>
        <v>5244</v>
      </c>
      <c r="V13" s="311">
        <f t="shared" si="1"/>
        <v>7000</v>
      </c>
      <c r="W13" s="311">
        <f t="shared" si="1"/>
        <v>0</v>
      </c>
      <c r="X13" s="311">
        <f t="shared" si="1"/>
        <v>0</v>
      </c>
      <c r="Y13" s="311">
        <f t="shared" si="1"/>
        <v>16740.438000000002</v>
      </c>
      <c r="Z13" s="311">
        <f t="shared" si="1"/>
        <v>42172</v>
      </c>
      <c r="AA13" s="311">
        <f t="shared" si="1"/>
        <v>27172</v>
      </c>
      <c r="AB13" s="311">
        <f t="shared" si="1"/>
        <v>14172</v>
      </c>
      <c r="AC13" s="311">
        <f t="shared" si="1"/>
        <v>13000</v>
      </c>
      <c r="AD13" s="311">
        <f t="shared" si="1"/>
        <v>15000</v>
      </c>
      <c r="AE13" s="311">
        <f>AE14+AE16</f>
        <v>0</v>
      </c>
    </row>
    <row r="14" spans="1:31" ht="25.5">
      <c r="A14" s="394" t="s">
        <v>79</v>
      </c>
      <c r="B14" s="310" t="s">
        <v>236</v>
      </c>
      <c r="C14" s="393"/>
      <c r="D14" s="393"/>
      <c r="E14" s="393"/>
      <c r="F14" s="311">
        <f>SUM(F15:F15)</f>
        <v>6500</v>
      </c>
      <c r="G14" s="311">
        <f>SUM(G15:G15)</f>
        <v>5500</v>
      </c>
      <c r="H14" s="311"/>
      <c r="I14" s="311">
        <f>SUM(I15:I15)</f>
        <v>6500</v>
      </c>
      <c r="J14" s="311">
        <f>SUM(J15:J15)</f>
        <v>6500</v>
      </c>
      <c r="K14" s="311">
        <f>SUM(K15:K15)</f>
        <v>0</v>
      </c>
      <c r="L14" s="309">
        <f aca="true" t="shared" si="2" ref="L14:L34">M14+P14</f>
        <v>3500</v>
      </c>
      <c r="M14" s="318">
        <f aca="true" t="shared" si="3" ref="M14:M39">N14+O14</f>
        <v>3500</v>
      </c>
      <c r="N14" s="311">
        <f>SUM(N15:N15)</f>
        <v>0</v>
      </c>
      <c r="O14" s="311">
        <f>SUM(O15:O15)</f>
        <v>3500</v>
      </c>
      <c r="P14" s="311">
        <f>SUM(P15:P15)</f>
        <v>0</v>
      </c>
      <c r="Q14" s="311">
        <f>SUM(Q15:Q15)</f>
        <v>0</v>
      </c>
      <c r="R14" s="311">
        <f>SUM(R15:R15)</f>
        <v>3500</v>
      </c>
      <c r="S14" s="309">
        <f aca="true" t="shared" si="4" ref="S14:S39">T14+U14</f>
        <v>3500</v>
      </c>
      <c r="T14" s="311">
        <f>SUM(T15:T15)</f>
        <v>0</v>
      </c>
      <c r="U14" s="311">
        <f>SUM(U15:U15)</f>
        <v>3500</v>
      </c>
      <c r="V14" s="311">
        <f>SUM(V15:V15)</f>
        <v>0</v>
      </c>
      <c r="W14" s="311">
        <f>SUM(W15:W15)</f>
        <v>0</v>
      </c>
      <c r="X14" s="311">
        <f>SUM(X15:X15)</f>
        <v>0</v>
      </c>
      <c r="Y14" s="318">
        <f aca="true" t="shared" si="5" ref="Y14:Y39">L14</f>
        <v>3500</v>
      </c>
      <c r="Z14" s="368">
        <f aca="true" t="shared" si="6" ref="Z14:Z38">AA14+AD14</f>
        <v>2500</v>
      </c>
      <c r="AA14" s="309">
        <f aca="true" t="shared" si="7" ref="AA14:AA37">AB14+AC14</f>
        <v>2500</v>
      </c>
      <c r="AB14" s="311">
        <f>SUM(AB15:AB15)</f>
        <v>2500</v>
      </c>
      <c r="AC14" s="311">
        <f>SUM(AC15:AC15)</f>
        <v>0</v>
      </c>
      <c r="AD14" s="311">
        <f>SUM(AD15:AD15)</f>
        <v>0</v>
      </c>
      <c r="AE14" s="312"/>
    </row>
    <row r="15" spans="1:31" ht="51">
      <c r="A15" s="313"/>
      <c r="B15" s="314" t="s">
        <v>247</v>
      </c>
      <c r="C15" s="392" t="s">
        <v>248</v>
      </c>
      <c r="D15" s="392" t="s">
        <v>300</v>
      </c>
      <c r="E15" s="392" t="s">
        <v>249</v>
      </c>
      <c r="F15" s="315">
        <v>6500</v>
      </c>
      <c r="G15" s="315">
        <v>5500</v>
      </c>
      <c r="H15" s="315"/>
      <c r="I15" s="309">
        <v>6500</v>
      </c>
      <c r="J15" s="316">
        <v>6500</v>
      </c>
      <c r="K15" s="394"/>
      <c r="L15" s="309">
        <f t="shared" si="2"/>
        <v>3500</v>
      </c>
      <c r="M15" s="318">
        <f t="shared" si="3"/>
        <v>3500</v>
      </c>
      <c r="N15" s="393"/>
      <c r="O15" s="322">
        <v>3500</v>
      </c>
      <c r="P15" s="393">
        <v>0</v>
      </c>
      <c r="Q15" s="393">
        <v>0</v>
      </c>
      <c r="R15" s="317">
        <v>3500</v>
      </c>
      <c r="S15" s="309">
        <f t="shared" si="4"/>
        <v>3500</v>
      </c>
      <c r="T15" s="320"/>
      <c r="U15" s="319">
        <v>3500</v>
      </c>
      <c r="V15" s="320"/>
      <c r="W15" s="320"/>
      <c r="X15" s="393">
        <v>0</v>
      </c>
      <c r="Y15" s="318">
        <f t="shared" si="5"/>
        <v>3500</v>
      </c>
      <c r="Z15" s="368">
        <f t="shared" si="6"/>
        <v>2500</v>
      </c>
      <c r="AA15" s="309">
        <f t="shared" si="7"/>
        <v>2500</v>
      </c>
      <c r="AB15" s="321">
        <v>2500</v>
      </c>
      <c r="AC15" s="321"/>
      <c r="AD15" s="320"/>
      <c r="AE15" s="320"/>
    </row>
    <row r="16" spans="1:31" s="257" customFormat="1" ht="15">
      <c r="A16" s="394" t="s">
        <v>80</v>
      </c>
      <c r="B16" s="310" t="s">
        <v>136</v>
      </c>
      <c r="C16" s="393"/>
      <c r="D16" s="393"/>
      <c r="E16" s="393"/>
      <c r="F16" s="311">
        <f>F17+F19+F23</f>
        <v>107900</v>
      </c>
      <c r="G16" s="311">
        <f>G17+G19+G23</f>
        <v>100033.743</v>
      </c>
      <c r="H16" s="311"/>
      <c r="I16" s="311">
        <f>I17+I19+I23</f>
        <v>107900</v>
      </c>
      <c r="J16" s="311">
        <f>J17+J19+J23</f>
        <v>77900</v>
      </c>
      <c r="K16" s="311">
        <f>K17+K19+K23</f>
        <v>30000</v>
      </c>
      <c r="L16" s="309">
        <f t="shared" si="2"/>
        <v>13240.438</v>
      </c>
      <c r="M16" s="318">
        <f t="shared" si="3"/>
        <v>6240.438</v>
      </c>
      <c r="N16" s="311">
        <f>N17+N19+N23</f>
        <v>4496.438</v>
      </c>
      <c r="O16" s="311">
        <f>O17+O19+O23</f>
        <v>1744</v>
      </c>
      <c r="P16" s="311">
        <f>P17+P19+P23</f>
        <v>7000</v>
      </c>
      <c r="Q16" s="311">
        <f>Q17+Q19+Q23</f>
        <v>353</v>
      </c>
      <c r="R16" s="311">
        <f>R17+R19+R23</f>
        <v>20045</v>
      </c>
      <c r="S16" s="309">
        <f t="shared" si="4"/>
        <v>6240.438</v>
      </c>
      <c r="T16" s="311">
        <f>T17+T19+T23</f>
        <v>4496.438</v>
      </c>
      <c r="U16" s="311">
        <f>U17+U19+U23</f>
        <v>1744</v>
      </c>
      <c r="V16" s="311">
        <f>V17+V19+V23</f>
        <v>7000</v>
      </c>
      <c r="W16" s="311">
        <f>W17+W19+W23</f>
        <v>0</v>
      </c>
      <c r="X16" s="311">
        <f>X17+X19+X23</f>
        <v>0</v>
      </c>
      <c r="Y16" s="318">
        <f t="shared" si="5"/>
        <v>13240.438</v>
      </c>
      <c r="Z16" s="368">
        <f t="shared" si="6"/>
        <v>39672</v>
      </c>
      <c r="AA16" s="309">
        <f t="shared" si="7"/>
        <v>24672</v>
      </c>
      <c r="AB16" s="311">
        <f>AB17+AB19+AB23</f>
        <v>11672</v>
      </c>
      <c r="AC16" s="311">
        <f>AC17+AC19+AC23</f>
        <v>13000</v>
      </c>
      <c r="AD16" s="311">
        <f>AD17+AD19+AD23</f>
        <v>15000</v>
      </c>
      <c r="AE16" s="323"/>
    </row>
    <row r="17" spans="1:31" s="257" customFormat="1" ht="30" customHeight="1">
      <c r="A17" s="393" t="s">
        <v>12</v>
      </c>
      <c r="B17" s="310" t="s">
        <v>239</v>
      </c>
      <c r="C17" s="393"/>
      <c r="D17" s="393"/>
      <c r="E17" s="393"/>
      <c r="F17" s="311">
        <f>SUM(F18:F18)</f>
        <v>7500</v>
      </c>
      <c r="G17" s="311">
        <f>SUM(G18:G18)</f>
        <v>7494.743</v>
      </c>
      <c r="H17" s="311"/>
      <c r="I17" s="311">
        <f>SUM(I18:I18)</f>
        <v>7500</v>
      </c>
      <c r="J17" s="311">
        <f>SUM(J18:J18)</f>
        <v>7500</v>
      </c>
      <c r="K17" s="311">
        <f>SUM(K18:K18)</f>
        <v>0</v>
      </c>
      <c r="L17" s="309">
        <f t="shared" si="2"/>
        <v>2000</v>
      </c>
      <c r="M17" s="318">
        <f t="shared" si="3"/>
        <v>2000</v>
      </c>
      <c r="N17" s="311">
        <f>SUM(N18:N18)</f>
        <v>2000</v>
      </c>
      <c r="O17" s="311">
        <f>SUM(O18:O18)</f>
        <v>0</v>
      </c>
      <c r="P17" s="311">
        <f>SUM(P18:P18)</f>
        <v>0</v>
      </c>
      <c r="Q17" s="311">
        <f>SUM(Q18:Q18)</f>
        <v>0</v>
      </c>
      <c r="R17" s="311">
        <f>SUM(R18:R18)</f>
        <v>2000</v>
      </c>
      <c r="S17" s="309">
        <f t="shared" si="4"/>
        <v>2000</v>
      </c>
      <c r="T17" s="311">
        <f>SUM(T18:T18)</f>
        <v>2000</v>
      </c>
      <c r="U17" s="311">
        <f>SUM(U18:U18)</f>
        <v>0</v>
      </c>
      <c r="V17" s="311">
        <f>SUM(V18:V18)</f>
        <v>0</v>
      </c>
      <c r="W17" s="311">
        <f>SUM(W18:W18)</f>
        <v>0</v>
      </c>
      <c r="X17" s="311">
        <f>SUM(X18:X18)</f>
        <v>0</v>
      </c>
      <c r="Y17" s="318">
        <f t="shared" si="5"/>
        <v>2000</v>
      </c>
      <c r="Z17" s="368">
        <f t="shared" si="6"/>
        <v>4550</v>
      </c>
      <c r="AA17" s="309">
        <f t="shared" si="7"/>
        <v>4550</v>
      </c>
      <c r="AB17" s="311">
        <f>SUM(AB18:AB18)</f>
        <v>2550</v>
      </c>
      <c r="AC17" s="311">
        <f>SUM(AC18:AC18)</f>
        <v>2000</v>
      </c>
      <c r="AD17" s="311">
        <f>SUM(AD18:AD18)</f>
        <v>0</v>
      </c>
      <c r="AE17" s="323"/>
    </row>
    <row r="18" spans="1:31" ht="51">
      <c r="A18" s="394"/>
      <c r="B18" s="314" t="s">
        <v>254</v>
      </c>
      <c r="C18" s="392" t="s">
        <v>255</v>
      </c>
      <c r="D18" s="392" t="s">
        <v>300</v>
      </c>
      <c r="E18" s="392" t="s">
        <v>286</v>
      </c>
      <c r="F18" s="315">
        <v>7500</v>
      </c>
      <c r="G18" s="315">
        <v>7494.743</v>
      </c>
      <c r="H18" s="315"/>
      <c r="I18" s="309">
        <v>7500</v>
      </c>
      <c r="J18" s="316">
        <v>7500</v>
      </c>
      <c r="K18" s="394"/>
      <c r="L18" s="309">
        <f t="shared" si="2"/>
        <v>2000</v>
      </c>
      <c r="M18" s="318">
        <f t="shared" si="3"/>
        <v>2000</v>
      </c>
      <c r="N18" s="322">
        <v>2000</v>
      </c>
      <c r="O18" s="393"/>
      <c r="P18" s="393">
        <v>0</v>
      </c>
      <c r="Q18" s="393">
        <v>0</v>
      </c>
      <c r="R18" s="317">
        <v>2000</v>
      </c>
      <c r="S18" s="309">
        <f t="shared" si="4"/>
        <v>2000</v>
      </c>
      <c r="T18" s="356">
        <v>2000</v>
      </c>
      <c r="U18" s="320"/>
      <c r="V18" s="320"/>
      <c r="W18" s="320"/>
      <c r="X18" s="393">
        <v>0</v>
      </c>
      <c r="Y18" s="318">
        <f t="shared" si="5"/>
        <v>2000</v>
      </c>
      <c r="Z18" s="368">
        <f t="shared" si="6"/>
        <v>4550</v>
      </c>
      <c r="AA18" s="309">
        <f t="shared" si="7"/>
        <v>4550</v>
      </c>
      <c r="AB18" s="337">
        <v>2550</v>
      </c>
      <c r="AC18" s="321">
        <v>2000</v>
      </c>
      <c r="AD18" s="320"/>
      <c r="AE18" s="320"/>
    </row>
    <row r="19" spans="1:31" ht="15">
      <c r="A19" s="394" t="s">
        <v>13</v>
      </c>
      <c r="B19" s="344" t="s">
        <v>240</v>
      </c>
      <c r="C19" s="393"/>
      <c r="D19" s="393"/>
      <c r="E19" s="393"/>
      <c r="F19" s="311">
        <f>SUM(F20:F22)</f>
        <v>88400</v>
      </c>
      <c r="G19" s="311">
        <f aca="true" t="shared" si="8" ref="G19:AD19">SUM(G20:G22)</f>
        <v>82539</v>
      </c>
      <c r="H19" s="311"/>
      <c r="I19" s="311">
        <f t="shared" si="8"/>
        <v>88400</v>
      </c>
      <c r="J19" s="311">
        <f t="shared" si="8"/>
        <v>58400</v>
      </c>
      <c r="K19" s="311">
        <f t="shared" si="8"/>
        <v>30000</v>
      </c>
      <c r="L19" s="309">
        <f t="shared" si="2"/>
        <v>11040.438</v>
      </c>
      <c r="M19" s="318">
        <f t="shared" si="3"/>
        <v>4040.438</v>
      </c>
      <c r="N19" s="311">
        <f t="shared" si="8"/>
        <v>2296.438</v>
      </c>
      <c r="O19" s="311">
        <f t="shared" si="8"/>
        <v>1744</v>
      </c>
      <c r="P19" s="311">
        <f t="shared" si="8"/>
        <v>7000</v>
      </c>
      <c r="Q19" s="311">
        <f t="shared" si="8"/>
        <v>353</v>
      </c>
      <c r="R19" s="311">
        <f t="shared" si="8"/>
        <v>14045</v>
      </c>
      <c r="S19" s="309">
        <f t="shared" si="4"/>
        <v>4040.438</v>
      </c>
      <c r="T19" s="311">
        <f t="shared" si="8"/>
        <v>2296.438</v>
      </c>
      <c r="U19" s="311">
        <f t="shared" si="8"/>
        <v>1744</v>
      </c>
      <c r="V19" s="311">
        <f t="shared" si="8"/>
        <v>7000</v>
      </c>
      <c r="W19" s="311">
        <f t="shared" si="8"/>
        <v>0</v>
      </c>
      <c r="X19" s="311">
        <f t="shared" si="8"/>
        <v>0</v>
      </c>
      <c r="Y19" s="318">
        <f t="shared" si="5"/>
        <v>11040.438</v>
      </c>
      <c r="Z19" s="368">
        <f t="shared" si="6"/>
        <v>30122</v>
      </c>
      <c r="AA19" s="309">
        <f t="shared" si="7"/>
        <v>15122</v>
      </c>
      <c r="AB19" s="311">
        <f t="shared" si="8"/>
        <v>6122</v>
      </c>
      <c r="AC19" s="311">
        <f t="shared" si="8"/>
        <v>9000</v>
      </c>
      <c r="AD19" s="311">
        <f t="shared" si="8"/>
        <v>15000</v>
      </c>
      <c r="AE19" s="312"/>
    </row>
    <row r="20" spans="1:31" ht="51">
      <c r="A20" s="313"/>
      <c r="B20" s="325" t="s">
        <v>62</v>
      </c>
      <c r="C20" s="392" t="s">
        <v>237</v>
      </c>
      <c r="D20" s="392" t="s">
        <v>300</v>
      </c>
      <c r="E20" s="392" t="s">
        <v>256</v>
      </c>
      <c r="F20" s="315">
        <v>17253</v>
      </c>
      <c r="G20" s="315">
        <v>12673</v>
      </c>
      <c r="H20" s="315"/>
      <c r="I20" s="309">
        <v>17253</v>
      </c>
      <c r="J20" s="316">
        <v>17253</v>
      </c>
      <c r="K20" s="394"/>
      <c r="L20" s="309">
        <f t="shared" si="2"/>
        <v>1744</v>
      </c>
      <c r="M20" s="318">
        <f t="shared" si="3"/>
        <v>1744</v>
      </c>
      <c r="N20" s="393"/>
      <c r="O20" s="322">
        <v>1744</v>
      </c>
      <c r="P20" s="393">
        <v>0</v>
      </c>
      <c r="Q20" s="393">
        <v>0</v>
      </c>
      <c r="R20" s="317">
        <v>3300</v>
      </c>
      <c r="S20" s="309">
        <f t="shared" si="4"/>
        <v>1744</v>
      </c>
      <c r="T20" s="320"/>
      <c r="U20" s="319">
        <v>1744</v>
      </c>
      <c r="V20" s="320"/>
      <c r="W20" s="320"/>
      <c r="X20" s="393">
        <v>0</v>
      </c>
      <c r="Y20" s="318">
        <f t="shared" si="5"/>
        <v>1744</v>
      </c>
      <c r="Z20" s="368">
        <f t="shared" si="6"/>
        <v>5122</v>
      </c>
      <c r="AA20" s="309">
        <f t="shared" si="7"/>
        <v>5122</v>
      </c>
      <c r="AB20" s="321">
        <v>3122</v>
      </c>
      <c r="AC20" s="337">
        <v>2000</v>
      </c>
      <c r="AD20" s="320"/>
      <c r="AE20" s="320"/>
    </row>
    <row r="21" spans="1:31" ht="51">
      <c r="A21" s="313"/>
      <c r="B21" s="336" t="s">
        <v>139</v>
      </c>
      <c r="C21" s="392" t="s">
        <v>255</v>
      </c>
      <c r="D21" s="392" t="s">
        <v>300</v>
      </c>
      <c r="E21" s="392" t="s">
        <v>257</v>
      </c>
      <c r="F21" s="315">
        <v>12147</v>
      </c>
      <c r="G21" s="315">
        <v>10866</v>
      </c>
      <c r="H21" s="315"/>
      <c r="I21" s="309">
        <v>12147</v>
      </c>
      <c r="J21" s="316">
        <v>12147</v>
      </c>
      <c r="K21" s="394"/>
      <c r="L21" s="309">
        <f t="shared" si="2"/>
        <v>2296.438</v>
      </c>
      <c r="M21" s="318">
        <f t="shared" si="3"/>
        <v>2296.438</v>
      </c>
      <c r="N21" s="364">
        <v>2296.438</v>
      </c>
      <c r="O21" s="393"/>
      <c r="P21" s="393">
        <v>0</v>
      </c>
      <c r="Q21" s="393">
        <v>353</v>
      </c>
      <c r="R21" s="317">
        <v>3745</v>
      </c>
      <c r="S21" s="376">
        <f t="shared" si="4"/>
        <v>2296.438</v>
      </c>
      <c r="T21" s="375">
        <f>N21</f>
        <v>2296.438</v>
      </c>
      <c r="U21" s="319"/>
      <c r="V21" s="320"/>
      <c r="W21" s="320"/>
      <c r="X21" s="393">
        <v>0</v>
      </c>
      <c r="Y21" s="318">
        <f t="shared" si="5"/>
        <v>2296.438</v>
      </c>
      <c r="Z21" s="368">
        <f t="shared" si="6"/>
        <v>5000</v>
      </c>
      <c r="AA21" s="309">
        <f t="shared" si="7"/>
        <v>5000</v>
      </c>
      <c r="AB21" s="321">
        <v>3000</v>
      </c>
      <c r="AC21" s="321">
        <v>2000</v>
      </c>
      <c r="AD21" s="320"/>
      <c r="AE21" s="320"/>
    </row>
    <row r="22" spans="1:31" ht="51">
      <c r="A22" s="313"/>
      <c r="B22" s="336" t="s">
        <v>258</v>
      </c>
      <c r="C22" s="392" t="s">
        <v>259</v>
      </c>
      <c r="D22" s="392" t="s">
        <v>300</v>
      </c>
      <c r="E22" s="392" t="s">
        <v>260</v>
      </c>
      <c r="F22" s="315">
        <v>59000</v>
      </c>
      <c r="G22" s="315">
        <v>59000</v>
      </c>
      <c r="H22" s="315"/>
      <c r="I22" s="309">
        <v>59000</v>
      </c>
      <c r="J22" s="316">
        <v>29000</v>
      </c>
      <c r="K22" s="317">
        <v>30000</v>
      </c>
      <c r="L22" s="309">
        <f t="shared" si="2"/>
        <v>7000</v>
      </c>
      <c r="M22" s="318">
        <f t="shared" si="3"/>
        <v>0</v>
      </c>
      <c r="N22" s="393"/>
      <c r="O22" s="393"/>
      <c r="P22" s="318">
        <v>7000</v>
      </c>
      <c r="Q22" s="393">
        <v>0</v>
      </c>
      <c r="R22" s="317">
        <v>7000</v>
      </c>
      <c r="S22" s="382">
        <f t="shared" si="4"/>
        <v>0</v>
      </c>
      <c r="T22" s="320"/>
      <c r="U22" s="320"/>
      <c r="V22" s="356">
        <v>7000</v>
      </c>
      <c r="W22" s="320"/>
      <c r="X22" s="393">
        <v>0</v>
      </c>
      <c r="Y22" s="318">
        <f t="shared" si="5"/>
        <v>7000</v>
      </c>
      <c r="Z22" s="368">
        <f t="shared" si="6"/>
        <v>20000</v>
      </c>
      <c r="AA22" s="309">
        <f t="shared" si="7"/>
        <v>5000</v>
      </c>
      <c r="AB22" s="320"/>
      <c r="AC22" s="321">
        <v>5000</v>
      </c>
      <c r="AD22" s="321">
        <v>15000</v>
      </c>
      <c r="AE22" s="320"/>
    </row>
    <row r="23" spans="1:31" ht="15">
      <c r="A23" s="394" t="s">
        <v>213</v>
      </c>
      <c r="B23" s="310" t="s">
        <v>261</v>
      </c>
      <c r="C23" s="393"/>
      <c r="D23" s="393"/>
      <c r="E23" s="393"/>
      <c r="F23" s="311">
        <f>F24</f>
        <v>12000</v>
      </c>
      <c r="G23" s="311">
        <f aca="true" t="shared" si="9" ref="G23:AD23">G24</f>
        <v>10000</v>
      </c>
      <c r="H23" s="311"/>
      <c r="I23" s="311">
        <f t="shared" si="9"/>
        <v>12000</v>
      </c>
      <c r="J23" s="311">
        <f t="shared" si="9"/>
        <v>12000</v>
      </c>
      <c r="K23" s="311">
        <f t="shared" si="9"/>
        <v>0</v>
      </c>
      <c r="L23" s="309">
        <f t="shared" si="2"/>
        <v>200</v>
      </c>
      <c r="M23" s="318">
        <f t="shared" si="3"/>
        <v>200</v>
      </c>
      <c r="N23" s="311">
        <f t="shared" si="9"/>
        <v>200</v>
      </c>
      <c r="O23" s="311">
        <f t="shared" si="9"/>
        <v>0</v>
      </c>
      <c r="P23" s="311">
        <f t="shared" si="9"/>
        <v>0</v>
      </c>
      <c r="Q23" s="311">
        <f t="shared" si="9"/>
        <v>0</v>
      </c>
      <c r="R23" s="311">
        <f t="shared" si="9"/>
        <v>4000</v>
      </c>
      <c r="S23" s="309">
        <f t="shared" si="4"/>
        <v>200</v>
      </c>
      <c r="T23" s="311">
        <f t="shared" si="9"/>
        <v>200</v>
      </c>
      <c r="U23" s="311">
        <f t="shared" si="9"/>
        <v>0</v>
      </c>
      <c r="V23" s="311">
        <f t="shared" si="9"/>
        <v>0</v>
      </c>
      <c r="W23" s="311">
        <f t="shared" si="9"/>
        <v>0</v>
      </c>
      <c r="X23" s="311">
        <f t="shared" si="9"/>
        <v>0</v>
      </c>
      <c r="Y23" s="318">
        <f t="shared" si="5"/>
        <v>200</v>
      </c>
      <c r="Z23" s="368">
        <f t="shared" si="6"/>
        <v>5000</v>
      </c>
      <c r="AA23" s="309">
        <f t="shared" si="7"/>
        <v>5000</v>
      </c>
      <c r="AB23" s="311">
        <f t="shared" si="9"/>
        <v>3000</v>
      </c>
      <c r="AC23" s="311">
        <f t="shared" si="9"/>
        <v>2000</v>
      </c>
      <c r="AD23" s="311">
        <f t="shared" si="9"/>
        <v>0</v>
      </c>
      <c r="AE23" s="312" t="s">
        <v>244</v>
      </c>
    </row>
    <row r="24" spans="1:31" ht="51">
      <c r="A24" s="392"/>
      <c r="B24" s="314" t="s">
        <v>262</v>
      </c>
      <c r="C24" s="392" t="s">
        <v>263</v>
      </c>
      <c r="D24" s="392" t="s">
        <v>300</v>
      </c>
      <c r="E24" s="392" t="s">
        <v>323</v>
      </c>
      <c r="F24" s="315">
        <v>12000</v>
      </c>
      <c r="G24" s="315">
        <v>10000</v>
      </c>
      <c r="H24" s="315"/>
      <c r="I24" s="309">
        <v>12000</v>
      </c>
      <c r="J24" s="316">
        <v>12000</v>
      </c>
      <c r="K24" s="394"/>
      <c r="L24" s="309">
        <f t="shared" si="2"/>
        <v>200</v>
      </c>
      <c r="M24" s="318">
        <f t="shared" si="3"/>
        <v>200</v>
      </c>
      <c r="N24" s="365">
        <v>200</v>
      </c>
      <c r="O24" s="322"/>
      <c r="P24" s="393">
        <v>0</v>
      </c>
      <c r="Q24" s="393">
        <v>0</v>
      </c>
      <c r="R24" s="317">
        <v>4000</v>
      </c>
      <c r="S24" s="309">
        <f t="shared" si="4"/>
        <v>200</v>
      </c>
      <c r="T24" s="321">
        <v>200</v>
      </c>
      <c r="U24" s="321"/>
      <c r="V24" s="320"/>
      <c r="W24" s="320"/>
      <c r="X24" s="393">
        <v>0</v>
      </c>
      <c r="Y24" s="318">
        <f t="shared" si="5"/>
        <v>200</v>
      </c>
      <c r="Z24" s="368">
        <f t="shared" si="6"/>
        <v>5000</v>
      </c>
      <c r="AA24" s="309">
        <f t="shared" si="7"/>
        <v>5000</v>
      </c>
      <c r="AB24" s="321">
        <v>3000</v>
      </c>
      <c r="AC24" s="337">
        <v>2000</v>
      </c>
      <c r="AD24" s="320"/>
      <c r="AE24" s="320"/>
    </row>
    <row r="25" spans="1:31" s="257" customFormat="1" ht="15">
      <c r="A25" s="394">
        <v>2</v>
      </c>
      <c r="B25" s="310" t="s">
        <v>313</v>
      </c>
      <c r="C25" s="393"/>
      <c r="D25" s="393"/>
      <c r="E25" s="393"/>
      <c r="F25" s="311">
        <f>F26+F29</f>
        <v>23441.190000000002</v>
      </c>
      <c r="G25" s="311">
        <f aca="true" t="shared" si="10" ref="G25:AD25">G26+G29</f>
        <v>20700</v>
      </c>
      <c r="H25" s="311">
        <f t="shared" si="10"/>
        <v>0</v>
      </c>
      <c r="I25" s="311">
        <f t="shared" si="10"/>
        <v>23800</v>
      </c>
      <c r="J25" s="311">
        <f t="shared" si="10"/>
        <v>23800</v>
      </c>
      <c r="K25" s="311">
        <f t="shared" si="10"/>
        <v>0</v>
      </c>
      <c r="L25" s="311">
        <f t="shared" si="10"/>
        <v>0</v>
      </c>
      <c r="M25" s="311">
        <f t="shared" si="10"/>
        <v>0</v>
      </c>
      <c r="N25" s="311">
        <f t="shared" si="10"/>
        <v>0</v>
      </c>
      <c r="O25" s="311">
        <f t="shared" si="10"/>
        <v>0</v>
      </c>
      <c r="P25" s="311">
        <f t="shared" si="10"/>
        <v>0</v>
      </c>
      <c r="Q25" s="311">
        <f t="shared" si="10"/>
        <v>0</v>
      </c>
      <c r="R25" s="311">
        <f t="shared" si="10"/>
        <v>0</v>
      </c>
      <c r="S25" s="311">
        <f t="shared" si="10"/>
        <v>0</v>
      </c>
      <c r="T25" s="311">
        <f t="shared" si="10"/>
        <v>0</v>
      </c>
      <c r="U25" s="311">
        <f t="shared" si="10"/>
        <v>0</v>
      </c>
      <c r="V25" s="311">
        <f t="shared" si="10"/>
        <v>0</v>
      </c>
      <c r="W25" s="311">
        <f t="shared" si="10"/>
        <v>0</v>
      </c>
      <c r="X25" s="311">
        <f t="shared" si="10"/>
        <v>0</v>
      </c>
      <c r="Y25" s="311">
        <f t="shared" si="10"/>
        <v>0</v>
      </c>
      <c r="Z25" s="311">
        <f t="shared" si="10"/>
        <v>10000</v>
      </c>
      <c r="AA25" s="311">
        <f t="shared" si="10"/>
        <v>10000</v>
      </c>
      <c r="AB25" s="311">
        <f t="shared" si="10"/>
        <v>2000</v>
      </c>
      <c r="AC25" s="311">
        <f t="shared" si="10"/>
        <v>8000</v>
      </c>
      <c r="AD25" s="311">
        <f t="shared" si="10"/>
        <v>0</v>
      </c>
      <c r="AE25" s="323"/>
    </row>
    <row r="26" spans="1:31" ht="25.5">
      <c r="A26" s="394" t="s">
        <v>137</v>
      </c>
      <c r="B26" s="310" t="s">
        <v>236</v>
      </c>
      <c r="C26" s="393"/>
      <c r="D26" s="393"/>
      <c r="E26" s="393"/>
      <c r="F26" s="311">
        <f>F27+F28</f>
        <v>12241.19</v>
      </c>
      <c r="G26" s="311">
        <f aca="true" t="shared" si="11" ref="G26:AD26">G27+G28</f>
        <v>9500</v>
      </c>
      <c r="H26" s="311"/>
      <c r="I26" s="311">
        <f t="shared" si="11"/>
        <v>12600</v>
      </c>
      <c r="J26" s="311">
        <f t="shared" si="11"/>
        <v>12600</v>
      </c>
      <c r="K26" s="381">
        <f t="shared" si="11"/>
        <v>0</v>
      </c>
      <c r="L26" s="382">
        <f t="shared" si="2"/>
        <v>0</v>
      </c>
      <c r="M26" s="383">
        <f t="shared" si="3"/>
        <v>0</v>
      </c>
      <c r="N26" s="381">
        <f t="shared" si="11"/>
        <v>0</v>
      </c>
      <c r="O26" s="381">
        <f t="shared" si="11"/>
        <v>0</v>
      </c>
      <c r="P26" s="381">
        <f t="shared" si="11"/>
        <v>0</v>
      </c>
      <c r="Q26" s="381">
        <f t="shared" si="11"/>
        <v>0</v>
      </c>
      <c r="R26" s="381">
        <f t="shared" si="11"/>
        <v>0</v>
      </c>
      <c r="S26" s="382">
        <f t="shared" si="4"/>
        <v>0</v>
      </c>
      <c r="T26" s="381">
        <f t="shared" si="11"/>
        <v>0</v>
      </c>
      <c r="U26" s="381">
        <f t="shared" si="11"/>
        <v>0</v>
      </c>
      <c r="V26" s="381">
        <f t="shared" si="11"/>
        <v>0</v>
      </c>
      <c r="W26" s="381">
        <f t="shared" si="11"/>
        <v>0</v>
      </c>
      <c r="X26" s="381">
        <f t="shared" si="11"/>
        <v>0</v>
      </c>
      <c r="Y26" s="383">
        <f t="shared" si="5"/>
        <v>0</v>
      </c>
      <c r="Z26" s="368">
        <f t="shared" si="6"/>
        <v>6000</v>
      </c>
      <c r="AA26" s="309">
        <f t="shared" si="7"/>
        <v>6000</v>
      </c>
      <c r="AB26" s="311">
        <f t="shared" si="11"/>
        <v>2000</v>
      </c>
      <c r="AC26" s="311">
        <f t="shared" si="11"/>
        <v>4000</v>
      </c>
      <c r="AD26" s="311">
        <f t="shared" si="11"/>
        <v>0</v>
      </c>
      <c r="AE26" s="312"/>
    </row>
    <row r="27" spans="1:31" ht="51">
      <c r="A27" s="313"/>
      <c r="B27" s="314" t="s">
        <v>264</v>
      </c>
      <c r="C27" s="392" t="s">
        <v>237</v>
      </c>
      <c r="D27" s="392" t="s">
        <v>300</v>
      </c>
      <c r="E27" s="392" t="s">
        <v>315</v>
      </c>
      <c r="F27" s="315">
        <v>3840.69</v>
      </c>
      <c r="G27" s="315">
        <v>4000</v>
      </c>
      <c r="H27" s="315"/>
      <c r="I27" s="309">
        <v>4000</v>
      </c>
      <c r="J27" s="316">
        <v>4000</v>
      </c>
      <c r="K27" s="384"/>
      <c r="L27" s="382">
        <f t="shared" si="2"/>
        <v>0</v>
      </c>
      <c r="M27" s="383">
        <f t="shared" si="3"/>
        <v>0</v>
      </c>
      <c r="N27" s="383"/>
      <c r="O27" s="383"/>
      <c r="P27" s="383">
        <v>0</v>
      </c>
      <c r="Q27" s="383">
        <v>0</v>
      </c>
      <c r="R27" s="384"/>
      <c r="S27" s="382">
        <f t="shared" si="4"/>
        <v>0</v>
      </c>
      <c r="T27" s="380"/>
      <c r="U27" s="380"/>
      <c r="V27" s="380"/>
      <c r="W27" s="380"/>
      <c r="X27" s="383">
        <v>0</v>
      </c>
      <c r="Y27" s="383">
        <f t="shared" si="5"/>
        <v>0</v>
      </c>
      <c r="Z27" s="368">
        <f t="shared" si="6"/>
        <v>2000</v>
      </c>
      <c r="AA27" s="309">
        <f t="shared" si="7"/>
        <v>2000</v>
      </c>
      <c r="AB27" s="337">
        <v>1000</v>
      </c>
      <c r="AC27" s="321">
        <v>1000</v>
      </c>
      <c r="AD27" s="320"/>
      <c r="AE27" s="336"/>
    </row>
    <row r="28" spans="1:31" ht="51">
      <c r="A28" s="313"/>
      <c r="B28" s="314" t="s">
        <v>265</v>
      </c>
      <c r="C28" s="313" t="s">
        <v>143</v>
      </c>
      <c r="D28" s="392" t="s">
        <v>300</v>
      </c>
      <c r="E28" s="392" t="s">
        <v>314</v>
      </c>
      <c r="F28" s="315">
        <v>8400.5</v>
      </c>
      <c r="G28" s="315">
        <v>5500</v>
      </c>
      <c r="H28" s="315"/>
      <c r="I28" s="309">
        <v>8600</v>
      </c>
      <c r="J28" s="316">
        <v>8600</v>
      </c>
      <c r="K28" s="384"/>
      <c r="L28" s="382">
        <f t="shared" si="2"/>
        <v>0</v>
      </c>
      <c r="M28" s="383">
        <f t="shared" si="3"/>
        <v>0</v>
      </c>
      <c r="N28" s="383"/>
      <c r="O28" s="383"/>
      <c r="P28" s="383">
        <v>0</v>
      </c>
      <c r="Q28" s="383">
        <v>0</v>
      </c>
      <c r="R28" s="384"/>
      <c r="S28" s="382">
        <f t="shared" si="4"/>
        <v>0</v>
      </c>
      <c r="T28" s="380"/>
      <c r="U28" s="380"/>
      <c r="V28" s="380"/>
      <c r="W28" s="380"/>
      <c r="X28" s="383">
        <v>0</v>
      </c>
      <c r="Y28" s="383">
        <f t="shared" si="5"/>
        <v>0</v>
      </c>
      <c r="Z28" s="368">
        <f t="shared" si="6"/>
        <v>4000</v>
      </c>
      <c r="AA28" s="309">
        <f t="shared" si="7"/>
        <v>4000</v>
      </c>
      <c r="AB28" s="321">
        <v>1000</v>
      </c>
      <c r="AC28" s="337">
        <v>3000</v>
      </c>
      <c r="AD28" s="320"/>
      <c r="AE28" s="336"/>
    </row>
    <row r="29" spans="1:31" ht="15">
      <c r="A29" s="394" t="s">
        <v>141</v>
      </c>
      <c r="B29" s="310" t="s">
        <v>136</v>
      </c>
      <c r="C29" s="393"/>
      <c r="D29" s="393"/>
      <c r="E29" s="393"/>
      <c r="F29" s="311">
        <f>F30</f>
        <v>11200</v>
      </c>
      <c r="G29" s="311">
        <f aca="true" t="shared" si="12" ref="G29:AD29">G30</f>
        <v>11200</v>
      </c>
      <c r="H29" s="311">
        <f t="shared" si="12"/>
        <v>0</v>
      </c>
      <c r="I29" s="311">
        <f t="shared" si="12"/>
        <v>11200</v>
      </c>
      <c r="J29" s="311">
        <f t="shared" si="12"/>
        <v>11200</v>
      </c>
      <c r="K29" s="311">
        <f t="shared" si="12"/>
        <v>0</v>
      </c>
      <c r="L29" s="311">
        <f t="shared" si="12"/>
        <v>0</v>
      </c>
      <c r="M29" s="311">
        <f t="shared" si="12"/>
        <v>0</v>
      </c>
      <c r="N29" s="311">
        <f t="shared" si="12"/>
        <v>0</v>
      </c>
      <c r="O29" s="311">
        <f t="shared" si="12"/>
        <v>0</v>
      </c>
      <c r="P29" s="311">
        <f t="shared" si="12"/>
        <v>0</v>
      </c>
      <c r="Q29" s="311">
        <f t="shared" si="12"/>
        <v>0</v>
      </c>
      <c r="R29" s="311">
        <f t="shared" si="12"/>
        <v>0</v>
      </c>
      <c r="S29" s="311">
        <f t="shared" si="12"/>
        <v>0</v>
      </c>
      <c r="T29" s="311">
        <f t="shared" si="12"/>
        <v>0</v>
      </c>
      <c r="U29" s="311">
        <f t="shared" si="12"/>
        <v>0</v>
      </c>
      <c r="V29" s="311">
        <f t="shared" si="12"/>
        <v>0</v>
      </c>
      <c r="W29" s="311">
        <f t="shared" si="12"/>
        <v>0</v>
      </c>
      <c r="X29" s="311">
        <f t="shared" si="12"/>
        <v>0</v>
      </c>
      <c r="Y29" s="311">
        <f t="shared" si="12"/>
        <v>0</v>
      </c>
      <c r="Z29" s="311">
        <f t="shared" si="12"/>
        <v>4000</v>
      </c>
      <c r="AA29" s="311">
        <f t="shared" si="12"/>
        <v>4000</v>
      </c>
      <c r="AB29" s="311">
        <f t="shared" si="12"/>
        <v>0</v>
      </c>
      <c r="AC29" s="311">
        <f t="shared" si="12"/>
        <v>4000</v>
      </c>
      <c r="AD29" s="311">
        <f t="shared" si="12"/>
        <v>0</v>
      </c>
      <c r="AE29" s="312"/>
    </row>
    <row r="30" spans="1:31" ht="25.5">
      <c r="A30" s="394" t="s">
        <v>12</v>
      </c>
      <c r="B30" s="310" t="s">
        <v>239</v>
      </c>
      <c r="C30" s="393"/>
      <c r="D30" s="393"/>
      <c r="E30" s="320"/>
      <c r="F30" s="311">
        <f>F31</f>
        <v>11200</v>
      </c>
      <c r="G30" s="311">
        <f>G31</f>
        <v>11200</v>
      </c>
      <c r="H30" s="311"/>
      <c r="I30" s="311">
        <f>I31</f>
        <v>11200</v>
      </c>
      <c r="J30" s="311">
        <f>J31</f>
        <v>11200</v>
      </c>
      <c r="K30" s="381">
        <f>K31</f>
        <v>0</v>
      </c>
      <c r="L30" s="382">
        <f>M30+P30</f>
        <v>0</v>
      </c>
      <c r="M30" s="383">
        <f>N30+O30</f>
        <v>0</v>
      </c>
      <c r="N30" s="381"/>
      <c r="O30" s="381"/>
      <c r="P30" s="381"/>
      <c r="Q30" s="381"/>
      <c r="R30" s="381"/>
      <c r="S30" s="382">
        <f>T30+U30</f>
        <v>0</v>
      </c>
      <c r="T30" s="381"/>
      <c r="U30" s="381"/>
      <c r="V30" s="381"/>
      <c r="W30" s="381"/>
      <c r="X30" s="381"/>
      <c r="Y30" s="383">
        <f>L30</f>
        <v>0</v>
      </c>
      <c r="Z30" s="368">
        <f>AA30+AD30</f>
        <v>4000</v>
      </c>
      <c r="AA30" s="309">
        <f>AB30+AC30</f>
        <v>4000</v>
      </c>
      <c r="AB30" s="311">
        <f>AB31</f>
        <v>0</v>
      </c>
      <c r="AC30" s="311">
        <f>AC31</f>
        <v>4000</v>
      </c>
      <c r="AD30" s="311">
        <f>AD31</f>
        <v>0</v>
      </c>
      <c r="AE30" s="336"/>
    </row>
    <row r="31" spans="1:31" ht="51">
      <c r="A31" s="313"/>
      <c r="B31" s="314" t="s">
        <v>267</v>
      </c>
      <c r="C31" s="392" t="s">
        <v>268</v>
      </c>
      <c r="D31" s="392" t="s">
        <v>300</v>
      </c>
      <c r="E31" s="392" t="s">
        <v>322</v>
      </c>
      <c r="F31" s="315">
        <v>11200</v>
      </c>
      <c r="G31" s="315">
        <v>11200</v>
      </c>
      <c r="H31" s="315"/>
      <c r="I31" s="309">
        <v>11200</v>
      </c>
      <c r="J31" s="316">
        <v>11200</v>
      </c>
      <c r="K31" s="384"/>
      <c r="L31" s="382">
        <f>M31+P31</f>
        <v>0</v>
      </c>
      <c r="M31" s="383">
        <f>N31+O31</f>
        <v>0</v>
      </c>
      <c r="N31" s="383"/>
      <c r="O31" s="383"/>
      <c r="P31" s="383"/>
      <c r="Q31" s="383"/>
      <c r="R31" s="384"/>
      <c r="S31" s="382">
        <f>T31+U31</f>
        <v>0</v>
      </c>
      <c r="T31" s="380"/>
      <c r="U31" s="380"/>
      <c r="V31" s="380"/>
      <c r="W31" s="380"/>
      <c r="X31" s="383"/>
      <c r="Y31" s="383">
        <f>L31</f>
        <v>0</v>
      </c>
      <c r="Z31" s="368">
        <f>AA31+AD31</f>
        <v>4000</v>
      </c>
      <c r="AA31" s="309">
        <f>AB31+AC31</f>
        <v>4000</v>
      </c>
      <c r="AB31" s="321"/>
      <c r="AC31" s="321">
        <v>4000</v>
      </c>
      <c r="AD31" s="320"/>
      <c r="AE31" s="336"/>
    </row>
    <row r="32" spans="1:31" s="257" customFormat="1" ht="40.5" hidden="1">
      <c r="A32" s="394">
        <v>1</v>
      </c>
      <c r="B32" s="310" t="s">
        <v>309</v>
      </c>
      <c r="C32" s="393"/>
      <c r="D32" s="393"/>
      <c r="E32" s="393"/>
      <c r="F32" s="311">
        <f>F33+F36</f>
        <v>9500</v>
      </c>
      <c r="G32" s="311">
        <f aca="true" t="shared" si="13" ref="G32:AD32">G33+G36</f>
        <v>8000</v>
      </c>
      <c r="H32" s="311">
        <f t="shared" si="13"/>
        <v>0</v>
      </c>
      <c r="I32" s="311">
        <f t="shared" si="13"/>
        <v>9500</v>
      </c>
      <c r="J32" s="311">
        <f t="shared" si="13"/>
        <v>9500</v>
      </c>
      <c r="K32" s="311">
        <f t="shared" si="13"/>
        <v>0</v>
      </c>
      <c r="L32" s="311">
        <f t="shared" si="13"/>
        <v>0</v>
      </c>
      <c r="M32" s="311">
        <f t="shared" si="13"/>
        <v>0</v>
      </c>
      <c r="N32" s="311">
        <f t="shared" si="13"/>
        <v>0</v>
      </c>
      <c r="O32" s="311">
        <f t="shared" si="13"/>
        <v>0</v>
      </c>
      <c r="P32" s="311">
        <f t="shared" si="13"/>
        <v>0</v>
      </c>
      <c r="Q32" s="311">
        <f t="shared" si="13"/>
        <v>0</v>
      </c>
      <c r="R32" s="311">
        <f t="shared" si="13"/>
        <v>0</v>
      </c>
      <c r="S32" s="311">
        <f t="shared" si="13"/>
        <v>0</v>
      </c>
      <c r="T32" s="311">
        <f t="shared" si="13"/>
        <v>0</v>
      </c>
      <c r="U32" s="311">
        <f t="shared" si="13"/>
        <v>0</v>
      </c>
      <c r="V32" s="311">
        <f t="shared" si="13"/>
        <v>0</v>
      </c>
      <c r="W32" s="311">
        <f t="shared" si="13"/>
        <v>0</v>
      </c>
      <c r="X32" s="311">
        <f t="shared" si="13"/>
        <v>0</v>
      </c>
      <c r="Y32" s="311">
        <f t="shared" si="13"/>
        <v>0</v>
      </c>
      <c r="Z32" s="311">
        <f t="shared" si="13"/>
        <v>5000</v>
      </c>
      <c r="AA32" s="311">
        <f t="shared" si="13"/>
        <v>5000</v>
      </c>
      <c r="AB32" s="311">
        <f t="shared" si="13"/>
        <v>1000</v>
      </c>
      <c r="AC32" s="311">
        <f t="shared" si="13"/>
        <v>4000</v>
      </c>
      <c r="AD32" s="311">
        <f t="shared" si="13"/>
        <v>0</v>
      </c>
      <c r="AE32" s="323"/>
    </row>
    <row r="33" spans="1:31" ht="15" hidden="1">
      <c r="A33" s="394" t="s">
        <v>79</v>
      </c>
      <c r="B33" s="310" t="s">
        <v>238</v>
      </c>
      <c r="C33" s="393"/>
      <c r="D33" s="393"/>
      <c r="E33" s="393"/>
      <c r="F33" s="311">
        <f>F34</f>
        <v>4500</v>
      </c>
      <c r="G33" s="311">
        <f>G34</f>
        <v>3000</v>
      </c>
      <c r="H33" s="311"/>
      <c r="I33" s="311">
        <f>I34</f>
        <v>4500</v>
      </c>
      <c r="J33" s="311">
        <f>J34</f>
        <v>4500</v>
      </c>
      <c r="K33" s="381">
        <f>K34</f>
        <v>0</v>
      </c>
      <c r="L33" s="382">
        <f t="shared" si="2"/>
        <v>0</v>
      </c>
      <c r="M33" s="383">
        <f t="shared" si="3"/>
        <v>0</v>
      </c>
      <c r="N33" s="381">
        <f aca="true" t="shared" si="14" ref="N33:X33">N34</f>
        <v>0</v>
      </c>
      <c r="O33" s="381">
        <f t="shared" si="14"/>
        <v>0</v>
      </c>
      <c r="P33" s="381">
        <f t="shared" si="14"/>
        <v>0</v>
      </c>
      <c r="Q33" s="381">
        <f t="shared" si="14"/>
        <v>0</v>
      </c>
      <c r="R33" s="381">
        <f t="shared" si="14"/>
        <v>0</v>
      </c>
      <c r="S33" s="382">
        <f t="shared" si="4"/>
        <v>0</v>
      </c>
      <c r="T33" s="381">
        <f t="shared" si="14"/>
        <v>0</v>
      </c>
      <c r="U33" s="381">
        <f t="shared" si="14"/>
        <v>0</v>
      </c>
      <c r="V33" s="381">
        <f t="shared" si="14"/>
        <v>0</v>
      </c>
      <c r="W33" s="381">
        <f t="shared" si="14"/>
        <v>0</v>
      </c>
      <c r="X33" s="381">
        <f t="shared" si="14"/>
        <v>0</v>
      </c>
      <c r="Y33" s="383">
        <f t="shared" si="5"/>
        <v>0</v>
      </c>
      <c r="Z33" s="368">
        <f t="shared" si="6"/>
        <v>2000</v>
      </c>
      <c r="AA33" s="309">
        <f t="shared" si="7"/>
        <v>2000</v>
      </c>
      <c r="AB33" s="311">
        <f>AB34</f>
        <v>0</v>
      </c>
      <c r="AC33" s="311">
        <f>AC34</f>
        <v>2000</v>
      </c>
      <c r="AD33" s="311">
        <f>AD34</f>
        <v>0</v>
      </c>
      <c r="AE33" s="312"/>
    </row>
    <row r="34" spans="1:31" ht="38.25" hidden="1">
      <c r="A34" s="394"/>
      <c r="B34" s="314" t="s">
        <v>266</v>
      </c>
      <c r="C34" s="392" t="s">
        <v>237</v>
      </c>
      <c r="D34" s="392" t="s">
        <v>304</v>
      </c>
      <c r="E34" s="320"/>
      <c r="F34" s="315">
        <v>4500</v>
      </c>
      <c r="G34" s="315">
        <v>3000</v>
      </c>
      <c r="H34" s="315"/>
      <c r="I34" s="309">
        <v>4500</v>
      </c>
      <c r="J34" s="316">
        <v>4500</v>
      </c>
      <c r="K34" s="384"/>
      <c r="L34" s="382">
        <f t="shared" si="2"/>
        <v>0</v>
      </c>
      <c r="M34" s="383">
        <f t="shared" si="3"/>
        <v>0</v>
      </c>
      <c r="N34" s="383"/>
      <c r="O34" s="383"/>
      <c r="P34" s="383">
        <v>0</v>
      </c>
      <c r="Q34" s="383">
        <v>0</v>
      </c>
      <c r="R34" s="384"/>
      <c r="S34" s="382">
        <f t="shared" si="4"/>
        <v>0</v>
      </c>
      <c r="T34" s="380"/>
      <c r="U34" s="380"/>
      <c r="V34" s="380"/>
      <c r="W34" s="380"/>
      <c r="X34" s="383">
        <v>0</v>
      </c>
      <c r="Y34" s="383">
        <f t="shared" si="5"/>
        <v>0</v>
      </c>
      <c r="Z34" s="368">
        <f t="shared" si="6"/>
        <v>2000</v>
      </c>
      <c r="AA34" s="309">
        <f t="shared" si="7"/>
        <v>2000</v>
      </c>
      <c r="AB34" s="321"/>
      <c r="AC34" s="337">
        <v>2000</v>
      </c>
      <c r="AD34" s="320"/>
      <c r="AE34" s="336"/>
    </row>
    <row r="35" spans="1:31" ht="51" hidden="1">
      <c r="A35" s="394"/>
      <c r="B35" s="314" t="s">
        <v>299</v>
      </c>
      <c r="C35" s="392" t="s">
        <v>237</v>
      </c>
      <c r="D35" s="392" t="s">
        <v>303</v>
      </c>
      <c r="E35" s="320"/>
      <c r="F35" s="315">
        <v>1600</v>
      </c>
      <c r="G35" s="315"/>
      <c r="H35" s="315"/>
      <c r="I35" s="309">
        <f>J35</f>
        <v>1500</v>
      </c>
      <c r="J35" s="316">
        <v>1500</v>
      </c>
      <c r="K35" s="384"/>
      <c r="L35" s="382"/>
      <c r="M35" s="383"/>
      <c r="N35" s="383"/>
      <c r="O35" s="383"/>
      <c r="P35" s="383"/>
      <c r="Q35" s="383"/>
      <c r="R35" s="384"/>
      <c r="S35" s="382">
        <f t="shared" si="4"/>
        <v>0</v>
      </c>
      <c r="T35" s="380"/>
      <c r="U35" s="380"/>
      <c r="V35" s="380"/>
      <c r="W35" s="380"/>
      <c r="X35" s="383"/>
      <c r="Y35" s="383">
        <f t="shared" si="5"/>
        <v>0</v>
      </c>
      <c r="Z35" s="368">
        <f t="shared" si="6"/>
        <v>1000</v>
      </c>
      <c r="AA35" s="309">
        <f t="shared" si="7"/>
        <v>1000</v>
      </c>
      <c r="AB35" s="321"/>
      <c r="AC35" s="337">
        <v>1000</v>
      </c>
      <c r="AD35" s="320"/>
      <c r="AE35" s="336"/>
    </row>
    <row r="36" spans="1:31" ht="15" hidden="1">
      <c r="A36" s="394" t="s">
        <v>80</v>
      </c>
      <c r="B36" s="310" t="s">
        <v>136</v>
      </c>
      <c r="C36" s="393"/>
      <c r="D36" s="393"/>
      <c r="E36" s="393"/>
      <c r="F36" s="311">
        <f>F37</f>
        <v>5000</v>
      </c>
      <c r="G36" s="311">
        <f aca="true" t="shared" si="15" ref="G36:AD36">G37</f>
        <v>5000</v>
      </c>
      <c r="H36" s="311">
        <f t="shared" si="15"/>
        <v>0</v>
      </c>
      <c r="I36" s="311">
        <f t="shared" si="15"/>
        <v>5000</v>
      </c>
      <c r="J36" s="311">
        <f t="shared" si="15"/>
        <v>5000</v>
      </c>
      <c r="K36" s="311">
        <f t="shared" si="15"/>
        <v>0</v>
      </c>
      <c r="L36" s="311">
        <f t="shared" si="15"/>
        <v>0</v>
      </c>
      <c r="M36" s="311">
        <f t="shared" si="15"/>
        <v>0</v>
      </c>
      <c r="N36" s="311">
        <f t="shared" si="15"/>
        <v>0</v>
      </c>
      <c r="O36" s="311">
        <f t="shared" si="15"/>
        <v>0</v>
      </c>
      <c r="P36" s="311">
        <f t="shared" si="15"/>
        <v>0</v>
      </c>
      <c r="Q36" s="311">
        <f t="shared" si="15"/>
        <v>0</v>
      </c>
      <c r="R36" s="311">
        <f t="shared" si="15"/>
        <v>0</v>
      </c>
      <c r="S36" s="311">
        <f t="shared" si="15"/>
        <v>0</v>
      </c>
      <c r="T36" s="311">
        <f t="shared" si="15"/>
        <v>0</v>
      </c>
      <c r="U36" s="311">
        <f t="shared" si="15"/>
        <v>0</v>
      </c>
      <c r="V36" s="311">
        <f t="shared" si="15"/>
        <v>0</v>
      </c>
      <c r="W36" s="311">
        <f t="shared" si="15"/>
        <v>0</v>
      </c>
      <c r="X36" s="311">
        <f t="shared" si="15"/>
        <v>0</v>
      </c>
      <c r="Y36" s="311">
        <f t="shared" si="15"/>
        <v>0</v>
      </c>
      <c r="Z36" s="311">
        <f t="shared" si="15"/>
        <v>3000</v>
      </c>
      <c r="AA36" s="311">
        <f t="shared" si="15"/>
        <v>3000</v>
      </c>
      <c r="AB36" s="311">
        <f t="shared" si="15"/>
        <v>1000</v>
      </c>
      <c r="AC36" s="311">
        <f t="shared" si="15"/>
        <v>2000</v>
      </c>
      <c r="AD36" s="311">
        <f t="shared" si="15"/>
        <v>0</v>
      </c>
      <c r="AE36" s="312"/>
    </row>
    <row r="37" spans="1:31" ht="25.5" hidden="1">
      <c r="A37" s="394" t="s">
        <v>12</v>
      </c>
      <c r="B37" s="310" t="s">
        <v>269</v>
      </c>
      <c r="C37" s="393"/>
      <c r="D37" s="393"/>
      <c r="E37" s="320"/>
      <c r="F37" s="311">
        <f aca="true" t="shared" si="16" ref="F37:K37">F38</f>
        <v>5000</v>
      </c>
      <c r="G37" s="311">
        <f t="shared" si="16"/>
        <v>5000</v>
      </c>
      <c r="H37" s="311"/>
      <c r="I37" s="311">
        <f t="shared" si="16"/>
        <v>5000</v>
      </c>
      <c r="J37" s="311">
        <f t="shared" si="16"/>
        <v>5000</v>
      </c>
      <c r="K37" s="381">
        <f t="shared" si="16"/>
        <v>0</v>
      </c>
      <c r="L37" s="382">
        <f>M37+P37</f>
        <v>0</v>
      </c>
      <c r="M37" s="383">
        <f t="shared" si="3"/>
        <v>0</v>
      </c>
      <c r="N37" s="381"/>
      <c r="O37" s="381"/>
      <c r="P37" s="381"/>
      <c r="Q37" s="381"/>
      <c r="R37" s="381"/>
      <c r="S37" s="382">
        <f t="shared" si="4"/>
        <v>0</v>
      </c>
      <c r="T37" s="381"/>
      <c r="U37" s="381"/>
      <c r="V37" s="381"/>
      <c r="W37" s="381"/>
      <c r="X37" s="381"/>
      <c r="Y37" s="383">
        <f t="shared" si="5"/>
        <v>0</v>
      </c>
      <c r="Z37" s="368">
        <f t="shared" si="6"/>
        <v>3000</v>
      </c>
      <c r="AA37" s="309">
        <f t="shared" si="7"/>
        <v>3000</v>
      </c>
      <c r="AB37" s="311">
        <f>AB38</f>
        <v>1000</v>
      </c>
      <c r="AC37" s="311">
        <f>AC38</f>
        <v>2000</v>
      </c>
      <c r="AD37" s="311">
        <f>AD38</f>
        <v>0</v>
      </c>
      <c r="AE37" s="312"/>
    </row>
    <row r="38" spans="1:31" ht="38.25" hidden="1">
      <c r="A38" s="313"/>
      <c r="B38" s="336" t="s">
        <v>270</v>
      </c>
      <c r="C38" s="392" t="s">
        <v>255</v>
      </c>
      <c r="D38" s="392" t="s">
        <v>304</v>
      </c>
      <c r="E38" s="320"/>
      <c r="F38" s="315">
        <v>5000</v>
      </c>
      <c r="G38" s="315">
        <v>5000</v>
      </c>
      <c r="H38" s="315"/>
      <c r="I38" s="309">
        <v>5000</v>
      </c>
      <c r="J38" s="316">
        <v>5000</v>
      </c>
      <c r="K38" s="384"/>
      <c r="L38" s="382">
        <f>M38+P38</f>
        <v>0</v>
      </c>
      <c r="M38" s="383">
        <f t="shared" si="3"/>
        <v>0</v>
      </c>
      <c r="N38" s="383"/>
      <c r="O38" s="383"/>
      <c r="P38" s="383"/>
      <c r="Q38" s="383"/>
      <c r="R38" s="384"/>
      <c r="S38" s="382">
        <f t="shared" si="4"/>
        <v>0</v>
      </c>
      <c r="T38" s="380"/>
      <c r="U38" s="380"/>
      <c r="V38" s="380"/>
      <c r="W38" s="380"/>
      <c r="X38" s="383"/>
      <c r="Y38" s="383">
        <f t="shared" si="5"/>
        <v>0</v>
      </c>
      <c r="Z38" s="368">
        <f t="shared" si="6"/>
        <v>3000</v>
      </c>
      <c r="AA38" s="309">
        <f>AB38+AC38</f>
        <v>3000</v>
      </c>
      <c r="AB38" s="337">
        <v>1000</v>
      </c>
      <c r="AC38" s="337">
        <v>2000</v>
      </c>
      <c r="AD38" s="320"/>
      <c r="AE38" s="336"/>
    </row>
    <row r="39" spans="1:31" s="257" customFormat="1" ht="99.75" customHeight="1" hidden="1">
      <c r="A39" s="393">
        <v>2</v>
      </c>
      <c r="B39" s="310" t="s">
        <v>310</v>
      </c>
      <c r="C39" s="393"/>
      <c r="D39" s="393"/>
      <c r="E39" s="393"/>
      <c r="F39" s="311"/>
      <c r="G39" s="311"/>
      <c r="H39" s="311"/>
      <c r="I39" s="309">
        <f>J39+K39</f>
        <v>29311</v>
      </c>
      <c r="J39" s="309">
        <v>17411</v>
      </c>
      <c r="K39" s="351">
        <v>11900</v>
      </c>
      <c r="L39" s="309">
        <f>M39+P39</f>
        <v>10813.8</v>
      </c>
      <c r="M39" s="318">
        <f t="shared" si="3"/>
        <v>7480</v>
      </c>
      <c r="N39" s="365">
        <f>3000+3000</f>
        <v>6000</v>
      </c>
      <c r="O39" s="322">
        <f>874-195+801</f>
        <v>1480</v>
      </c>
      <c r="P39" s="318">
        <f>2009.8+1324</f>
        <v>3333.8</v>
      </c>
      <c r="Q39" s="393"/>
      <c r="R39" s="317"/>
      <c r="S39" s="309">
        <f t="shared" si="4"/>
        <v>3801</v>
      </c>
      <c r="T39" s="349">
        <v>3000</v>
      </c>
      <c r="U39" s="349">
        <v>801</v>
      </c>
      <c r="V39" s="323">
        <v>2009.8</v>
      </c>
      <c r="W39" s="323"/>
      <c r="X39" s="393"/>
      <c r="Y39" s="318">
        <f t="shared" si="5"/>
        <v>10813.8</v>
      </c>
      <c r="Z39" s="368">
        <f>AA39+AD39</f>
        <v>2000</v>
      </c>
      <c r="AA39" s="309">
        <f>AB39+AC39</f>
        <v>2000</v>
      </c>
      <c r="AB39" s="381">
        <f>AB40</f>
        <v>0</v>
      </c>
      <c r="AC39" s="350">
        <v>2000</v>
      </c>
      <c r="AD39" s="350"/>
      <c r="AE39" s="392" t="s">
        <v>306</v>
      </c>
    </row>
    <row r="40" spans="1:31" ht="30" customHeight="1" hidden="1">
      <c r="A40" s="393">
        <v>3</v>
      </c>
      <c r="B40" s="310" t="s">
        <v>311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68">
        <f>AA40+AD40</f>
        <v>1000</v>
      </c>
      <c r="AA40" s="309">
        <f>AB40+AC40</f>
        <v>1000</v>
      </c>
      <c r="AB40" s="381">
        <f>AB41</f>
        <v>0</v>
      </c>
      <c r="AC40" s="309">
        <v>1000</v>
      </c>
      <c r="AD40" s="379"/>
      <c r="AE40" s="379"/>
    </row>
  </sheetData>
  <sheetProtection/>
  <mergeCells count="43">
    <mergeCell ref="AB9:AB10"/>
    <mergeCell ref="AC9:AC10"/>
    <mergeCell ref="V8:V10"/>
    <mergeCell ref="S8:S10"/>
    <mergeCell ref="Y5:Y10"/>
    <mergeCell ref="Z5:AD7"/>
    <mergeCell ref="AD8:AD10"/>
    <mergeCell ref="J9:J10"/>
    <mergeCell ref="K9:K10"/>
    <mergeCell ref="N9:N10"/>
    <mergeCell ref="O9:O10"/>
    <mergeCell ref="T9:T10"/>
    <mergeCell ref="U9:U10"/>
    <mergeCell ref="AE5:AE10"/>
    <mergeCell ref="L6:Q7"/>
    <mergeCell ref="I8:I10"/>
    <mergeCell ref="J8:K8"/>
    <mergeCell ref="L8:L10"/>
    <mergeCell ref="W8:W10"/>
    <mergeCell ref="X8:X10"/>
    <mergeCell ref="Z8:Z10"/>
    <mergeCell ref="AA8:AA10"/>
    <mergeCell ref="AB8:AC8"/>
    <mergeCell ref="H5:H10"/>
    <mergeCell ref="E8:E10"/>
    <mergeCell ref="F8:G10"/>
    <mergeCell ref="T8:U8"/>
    <mergeCell ref="I5:K7"/>
    <mergeCell ref="R5:X7"/>
    <mergeCell ref="N8:O8"/>
    <mergeCell ref="P8:P10"/>
    <mergeCell ref="Q8:Q10"/>
    <mergeCell ref="R8:R10"/>
    <mergeCell ref="A1:AE1"/>
    <mergeCell ref="A2:AE2"/>
    <mergeCell ref="A3:AE3"/>
    <mergeCell ref="AB4:AE4"/>
    <mergeCell ref="M8:M10"/>
    <mergeCell ref="A5:A10"/>
    <mergeCell ref="B5:B10"/>
    <mergeCell ref="C5:C10"/>
    <mergeCell ref="D5:D10"/>
    <mergeCell ref="E5:G7"/>
  </mergeCells>
  <printOptions/>
  <pageMargins left="0.11811023622047245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3" sqref="A3:AE3"/>
    </sheetView>
  </sheetViews>
  <sheetFormatPr defaultColWidth="9.140625" defaultRowHeight="15"/>
  <cols>
    <col min="1" max="1" width="3.57421875" style="256" customWidth="1"/>
    <col min="2" max="2" width="28.28125" style="256" customWidth="1"/>
    <col min="3" max="3" width="8.7109375" style="256" customWidth="1"/>
    <col min="4" max="4" width="7.7109375" style="256" customWidth="1"/>
    <col min="5" max="6" width="9.140625" style="256" customWidth="1"/>
    <col min="7" max="7" width="7.57421875" style="256" hidden="1" customWidth="1"/>
    <col min="8" max="8" width="9.140625" style="256" hidden="1" customWidth="1"/>
    <col min="9" max="9" width="8.140625" style="256" customWidth="1"/>
    <col min="10" max="10" width="7.8515625" style="256" customWidth="1"/>
    <col min="11" max="11" width="7.28125" style="256" customWidth="1"/>
    <col min="12" max="13" width="9.140625" style="256" hidden="1" customWidth="1"/>
    <col min="14" max="14" width="10.140625" style="256" hidden="1" customWidth="1"/>
    <col min="15" max="17" width="9.140625" style="256" hidden="1" customWidth="1"/>
    <col min="18" max="18" width="7.57421875" style="256" hidden="1" customWidth="1"/>
    <col min="19" max="19" width="8.57421875" style="256" hidden="1" customWidth="1"/>
    <col min="20" max="20" width="7.7109375" style="256" hidden="1" customWidth="1"/>
    <col min="21" max="21" width="6.8515625" style="256" hidden="1" customWidth="1"/>
    <col min="22" max="22" width="7.00390625" style="256" hidden="1" customWidth="1"/>
    <col min="23" max="24" width="9.140625" style="256" hidden="1" customWidth="1"/>
    <col min="25" max="25" width="7.140625" style="256" customWidth="1"/>
    <col min="26" max="26" width="7.7109375" style="366" customWidth="1"/>
    <col min="27" max="27" width="7.140625" style="256" customWidth="1"/>
    <col min="28" max="28" width="7.00390625" style="256" customWidth="1"/>
    <col min="29" max="29" width="7.8515625" style="256" customWidth="1"/>
    <col min="30" max="30" width="6.7109375" style="256" customWidth="1"/>
    <col min="31" max="31" width="8.140625" style="256" customWidth="1"/>
    <col min="32" max="16384" width="9.140625" style="256" customWidth="1"/>
  </cols>
  <sheetData>
    <row r="1" spans="1:31" ht="15">
      <c r="A1" s="508" t="s">
        <v>325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</row>
    <row r="2" spans="1:31" ht="15">
      <c r="A2" s="571" t="str">
        <f>'các CTMT QG'!A3:U3</f>
        <v>(Kèm theo Quyết định số 4100/QĐ-UBND ngày 19 tháng   12  năm 2022 của UBND huyện)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</row>
    <row r="3" spans="1:31" ht="15">
      <c r="A3" s="572" t="s">
        <v>326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</row>
    <row r="5" spans="28:31" ht="20.25" customHeight="1">
      <c r="AB5" s="520" t="s">
        <v>225</v>
      </c>
      <c r="AC5" s="520"/>
      <c r="AD5" s="520"/>
      <c r="AE5" s="520"/>
    </row>
    <row r="6" spans="1:31" ht="15">
      <c r="A6" s="512" t="s">
        <v>1</v>
      </c>
      <c r="B6" s="512" t="s">
        <v>21</v>
      </c>
      <c r="C6" s="511" t="s">
        <v>2</v>
      </c>
      <c r="D6" s="511" t="s">
        <v>298</v>
      </c>
      <c r="E6" s="512" t="s">
        <v>5</v>
      </c>
      <c r="F6" s="512"/>
      <c r="G6" s="512"/>
      <c r="H6" s="522" t="s">
        <v>287</v>
      </c>
      <c r="I6" s="513" t="s">
        <v>226</v>
      </c>
      <c r="J6" s="514"/>
      <c r="K6" s="514"/>
      <c r="L6" s="307"/>
      <c r="M6" s="307"/>
      <c r="N6" s="307"/>
      <c r="O6" s="307"/>
      <c r="P6" s="307"/>
      <c r="Q6" s="308"/>
      <c r="R6" s="526" t="s">
        <v>227</v>
      </c>
      <c r="S6" s="527"/>
      <c r="T6" s="527"/>
      <c r="U6" s="527"/>
      <c r="V6" s="527"/>
      <c r="W6" s="527"/>
      <c r="X6" s="528"/>
      <c r="Y6" s="512" t="s">
        <v>305</v>
      </c>
      <c r="Z6" s="525" t="s">
        <v>328</v>
      </c>
      <c r="AA6" s="525"/>
      <c r="AB6" s="525"/>
      <c r="AC6" s="525"/>
      <c r="AD6" s="525"/>
      <c r="AE6" s="511" t="s">
        <v>6</v>
      </c>
    </row>
    <row r="7" spans="1:31" ht="15">
      <c r="A7" s="512"/>
      <c r="B7" s="512"/>
      <c r="C7" s="511"/>
      <c r="D7" s="511"/>
      <c r="E7" s="512"/>
      <c r="F7" s="512"/>
      <c r="G7" s="512"/>
      <c r="H7" s="523"/>
      <c r="I7" s="515"/>
      <c r="J7" s="516"/>
      <c r="K7" s="516"/>
      <c r="L7" s="512" t="s">
        <v>229</v>
      </c>
      <c r="M7" s="512"/>
      <c r="N7" s="512"/>
      <c r="O7" s="512"/>
      <c r="P7" s="512"/>
      <c r="Q7" s="512"/>
      <c r="R7" s="529"/>
      <c r="S7" s="530"/>
      <c r="T7" s="530"/>
      <c r="U7" s="530"/>
      <c r="V7" s="530"/>
      <c r="W7" s="530"/>
      <c r="X7" s="531"/>
      <c r="Y7" s="512"/>
      <c r="Z7" s="525"/>
      <c r="AA7" s="525"/>
      <c r="AB7" s="525"/>
      <c r="AC7" s="525"/>
      <c r="AD7" s="525"/>
      <c r="AE7" s="511"/>
    </row>
    <row r="8" spans="1:31" ht="15">
      <c r="A8" s="512"/>
      <c r="B8" s="512"/>
      <c r="C8" s="511"/>
      <c r="D8" s="511"/>
      <c r="E8" s="512"/>
      <c r="F8" s="512"/>
      <c r="G8" s="512"/>
      <c r="H8" s="523"/>
      <c r="I8" s="517"/>
      <c r="J8" s="518"/>
      <c r="K8" s="518"/>
      <c r="L8" s="512"/>
      <c r="M8" s="512"/>
      <c r="N8" s="512"/>
      <c r="O8" s="512"/>
      <c r="P8" s="512"/>
      <c r="Q8" s="512"/>
      <c r="R8" s="532"/>
      <c r="S8" s="533"/>
      <c r="T8" s="533"/>
      <c r="U8" s="533"/>
      <c r="V8" s="533"/>
      <c r="W8" s="533"/>
      <c r="X8" s="534"/>
      <c r="Y8" s="512"/>
      <c r="Z8" s="525"/>
      <c r="AA8" s="525"/>
      <c r="AB8" s="525"/>
      <c r="AC8" s="525"/>
      <c r="AD8" s="525"/>
      <c r="AE8" s="511"/>
    </row>
    <row r="9" spans="1:31" ht="15" customHeight="1">
      <c r="A9" s="512"/>
      <c r="B9" s="512"/>
      <c r="C9" s="511"/>
      <c r="D9" s="511"/>
      <c r="E9" s="511" t="s">
        <v>24</v>
      </c>
      <c r="F9" s="535" t="s">
        <v>7</v>
      </c>
      <c r="G9" s="536"/>
      <c r="H9" s="523"/>
      <c r="I9" s="522" t="s">
        <v>184</v>
      </c>
      <c r="J9" s="510" t="s">
        <v>25</v>
      </c>
      <c r="K9" s="510"/>
      <c r="L9" s="512" t="s">
        <v>184</v>
      </c>
      <c r="M9" s="511" t="s">
        <v>230</v>
      </c>
      <c r="N9" s="510" t="s">
        <v>25</v>
      </c>
      <c r="O9" s="510"/>
      <c r="P9" s="511" t="s">
        <v>231</v>
      </c>
      <c r="Q9" s="511" t="s">
        <v>232</v>
      </c>
      <c r="R9" s="511" t="s">
        <v>19</v>
      </c>
      <c r="S9" s="511" t="s">
        <v>233</v>
      </c>
      <c r="T9" s="510" t="s">
        <v>25</v>
      </c>
      <c r="U9" s="510"/>
      <c r="V9" s="511" t="s">
        <v>231</v>
      </c>
      <c r="W9" s="511" t="s">
        <v>232</v>
      </c>
      <c r="X9" s="511" t="s">
        <v>232</v>
      </c>
      <c r="Y9" s="512"/>
      <c r="Z9" s="519" t="s">
        <v>19</v>
      </c>
      <c r="AA9" s="511" t="s">
        <v>233</v>
      </c>
      <c r="AB9" s="510" t="s">
        <v>25</v>
      </c>
      <c r="AC9" s="510"/>
      <c r="AD9" s="511" t="s">
        <v>231</v>
      </c>
      <c r="AE9" s="511"/>
    </row>
    <row r="10" spans="1:31" ht="15" customHeight="1">
      <c r="A10" s="512"/>
      <c r="B10" s="512"/>
      <c r="C10" s="511"/>
      <c r="D10" s="511"/>
      <c r="E10" s="511"/>
      <c r="F10" s="537"/>
      <c r="G10" s="538"/>
      <c r="H10" s="523"/>
      <c r="I10" s="523"/>
      <c r="J10" s="511" t="s">
        <v>230</v>
      </c>
      <c r="K10" s="511" t="s">
        <v>231</v>
      </c>
      <c r="L10" s="512"/>
      <c r="M10" s="511"/>
      <c r="N10" s="510" t="s">
        <v>210</v>
      </c>
      <c r="O10" s="510" t="s">
        <v>234</v>
      </c>
      <c r="P10" s="511"/>
      <c r="Q10" s="511"/>
      <c r="R10" s="511"/>
      <c r="S10" s="511"/>
      <c r="T10" s="510" t="s">
        <v>210</v>
      </c>
      <c r="U10" s="510" t="s">
        <v>234</v>
      </c>
      <c r="V10" s="511"/>
      <c r="W10" s="511"/>
      <c r="X10" s="511"/>
      <c r="Y10" s="512"/>
      <c r="Z10" s="519"/>
      <c r="AA10" s="511"/>
      <c r="AB10" s="510" t="s">
        <v>210</v>
      </c>
      <c r="AC10" s="510" t="s">
        <v>234</v>
      </c>
      <c r="AD10" s="511"/>
      <c r="AE10" s="511"/>
    </row>
    <row r="11" spans="1:31" ht="49.5" customHeight="1">
      <c r="A11" s="512"/>
      <c r="B11" s="512"/>
      <c r="C11" s="511"/>
      <c r="D11" s="511"/>
      <c r="E11" s="511"/>
      <c r="F11" s="539"/>
      <c r="G11" s="540"/>
      <c r="H11" s="524"/>
      <c r="I11" s="524"/>
      <c r="J11" s="511"/>
      <c r="K11" s="511"/>
      <c r="L11" s="512"/>
      <c r="M11" s="511"/>
      <c r="N11" s="510"/>
      <c r="O11" s="510"/>
      <c r="P11" s="511"/>
      <c r="Q11" s="511"/>
      <c r="R11" s="511"/>
      <c r="S11" s="511"/>
      <c r="T11" s="510"/>
      <c r="U11" s="510"/>
      <c r="V11" s="511"/>
      <c r="W11" s="511"/>
      <c r="X11" s="511"/>
      <c r="Y11" s="512"/>
      <c r="Z11" s="519"/>
      <c r="AA11" s="511"/>
      <c r="AB11" s="510"/>
      <c r="AC11" s="510"/>
      <c r="AD11" s="511"/>
      <c r="AE11" s="511"/>
    </row>
    <row r="12" spans="1:31" s="340" customFormat="1" ht="29.25" customHeight="1">
      <c r="A12" s="338">
        <v>1</v>
      </c>
      <c r="B12" s="338">
        <v>2</v>
      </c>
      <c r="C12" s="338">
        <v>3</v>
      </c>
      <c r="D12" s="338">
        <v>4</v>
      </c>
      <c r="E12" s="338">
        <v>5</v>
      </c>
      <c r="F12" s="338">
        <v>6</v>
      </c>
      <c r="G12" s="338">
        <v>6</v>
      </c>
      <c r="H12" s="338"/>
      <c r="I12" s="338" t="s">
        <v>288</v>
      </c>
      <c r="J12" s="338">
        <v>8</v>
      </c>
      <c r="K12" s="338">
        <v>9</v>
      </c>
      <c r="L12" s="338"/>
      <c r="M12" s="338"/>
      <c r="N12" s="338"/>
      <c r="O12" s="338"/>
      <c r="P12" s="338"/>
      <c r="Q12" s="338"/>
      <c r="R12" s="338" t="s">
        <v>290</v>
      </c>
      <c r="S12" s="338" t="s">
        <v>289</v>
      </c>
      <c r="T12" s="339">
        <v>12</v>
      </c>
      <c r="U12" s="339">
        <v>13</v>
      </c>
      <c r="V12" s="338">
        <v>14</v>
      </c>
      <c r="W12" s="338"/>
      <c r="X12" s="338"/>
      <c r="Y12" s="338">
        <v>10</v>
      </c>
      <c r="Z12" s="367" t="s">
        <v>318</v>
      </c>
      <c r="AA12" s="338" t="s">
        <v>319</v>
      </c>
      <c r="AB12" s="339">
        <v>13</v>
      </c>
      <c r="AC12" s="339">
        <v>14</v>
      </c>
      <c r="AD12" s="338">
        <v>15</v>
      </c>
      <c r="AE12" s="338">
        <v>16</v>
      </c>
    </row>
    <row r="13" spans="1:31" ht="15">
      <c r="A13" s="393" t="s">
        <v>10</v>
      </c>
      <c r="B13" s="393" t="s">
        <v>327</v>
      </c>
      <c r="C13" s="393"/>
      <c r="D13" s="393"/>
      <c r="E13" s="393"/>
      <c r="F13" s="309">
        <f>F14</f>
        <v>3000</v>
      </c>
      <c r="G13" s="309">
        <f aca="true" t="shared" si="0" ref="G13:AD13">G14</f>
        <v>3000</v>
      </c>
      <c r="H13" s="309">
        <f t="shared" si="0"/>
        <v>0</v>
      </c>
      <c r="I13" s="309">
        <f t="shared" si="0"/>
        <v>3000</v>
      </c>
      <c r="J13" s="309">
        <f t="shared" si="0"/>
        <v>3000</v>
      </c>
      <c r="K13" s="309">
        <f t="shared" si="0"/>
        <v>0</v>
      </c>
      <c r="L13" s="309">
        <f t="shared" si="0"/>
        <v>1500</v>
      </c>
      <c r="M13" s="309">
        <f t="shared" si="0"/>
        <v>1500</v>
      </c>
      <c r="N13" s="309">
        <f t="shared" si="0"/>
        <v>0</v>
      </c>
      <c r="O13" s="309">
        <f t="shared" si="0"/>
        <v>1500</v>
      </c>
      <c r="P13" s="309">
        <f t="shared" si="0"/>
        <v>0</v>
      </c>
      <c r="Q13" s="309">
        <f t="shared" si="0"/>
        <v>0</v>
      </c>
      <c r="R13" s="309">
        <f t="shared" si="0"/>
        <v>1500</v>
      </c>
      <c r="S13" s="309">
        <f t="shared" si="0"/>
        <v>1500</v>
      </c>
      <c r="T13" s="309">
        <f t="shared" si="0"/>
        <v>0</v>
      </c>
      <c r="U13" s="309">
        <f t="shared" si="0"/>
        <v>1500</v>
      </c>
      <c r="V13" s="309">
        <f t="shared" si="0"/>
        <v>0</v>
      </c>
      <c r="W13" s="309">
        <f t="shared" si="0"/>
        <v>0</v>
      </c>
      <c r="X13" s="309">
        <f t="shared" si="0"/>
        <v>0</v>
      </c>
      <c r="Y13" s="309">
        <f t="shared" si="0"/>
        <v>1500</v>
      </c>
      <c r="Z13" s="309">
        <f t="shared" si="0"/>
        <v>1300</v>
      </c>
      <c r="AA13" s="309">
        <f t="shared" si="0"/>
        <v>1300</v>
      </c>
      <c r="AB13" s="309">
        <f t="shared" si="0"/>
        <v>1300</v>
      </c>
      <c r="AC13" s="309">
        <f t="shared" si="0"/>
        <v>0</v>
      </c>
      <c r="AD13" s="309">
        <f t="shared" si="0"/>
        <v>0</v>
      </c>
      <c r="AE13" s="393"/>
    </row>
    <row r="14" spans="1:31" ht="25.5">
      <c r="A14" s="394" t="s">
        <v>79</v>
      </c>
      <c r="B14" s="310" t="s">
        <v>236</v>
      </c>
      <c r="C14" s="393"/>
      <c r="D14" s="393"/>
      <c r="E14" s="393"/>
      <c r="F14" s="311">
        <f>SUM(F15:F15)</f>
        <v>3000</v>
      </c>
      <c r="G14" s="311">
        <f>SUM(G15:G15)</f>
        <v>3000</v>
      </c>
      <c r="H14" s="311"/>
      <c r="I14" s="311">
        <f>SUM(I15:I15)</f>
        <v>3000</v>
      </c>
      <c r="J14" s="311">
        <f>SUM(J15:J15)</f>
        <v>3000</v>
      </c>
      <c r="K14" s="311">
        <f>SUM(K15:K15)</f>
        <v>0</v>
      </c>
      <c r="L14" s="309">
        <f>M14+P14</f>
        <v>1500</v>
      </c>
      <c r="M14" s="318">
        <f aca="true" t="shared" si="1" ref="M14:M23">N14+O14</f>
        <v>1500</v>
      </c>
      <c r="N14" s="311">
        <f>SUM(N15:N15)</f>
        <v>0</v>
      </c>
      <c r="O14" s="311">
        <f>SUM(O15:O15)</f>
        <v>1500</v>
      </c>
      <c r="P14" s="311">
        <f>SUM(P15:P15)</f>
        <v>0</v>
      </c>
      <c r="Q14" s="311">
        <f>SUM(Q15:Q15)</f>
        <v>0</v>
      </c>
      <c r="R14" s="311">
        <f>SUM(R15:R15)</f>
        <v>1500</v>
      </c>
      <c r="S14" s="309">
        <f aca="true" t="shared" si="2" ref="S14:S23">T14+U14</f>
        <v>1500</v>
      </c>
      <c r="T14" s="311">
        <f>SUM(T15:T15)</f>
        <v>0</v>
      </c>
      <c r="U14" s="311">
        <f>SUM(U15:U15)</f>
        <v>1500</v>
      </c>
      <c r="V14" s="311">
        <f>SUM(V15:V15)</f>
        <v>0</v>
      </c>
      <c r="W14" s="311">
        <f>SUM(W15:W15)</f>
        <v>0</v>
      </c>
      <c r="X14" s="311">
        <f>SUM(X15:X15)</f>
        <v>0</v>
      </c>
      <c r="Y14" s="318">
        <f aca="true" t="shared" si="3" ref="Y14:Y23">L14</f>
        <v>1500</v>
      </c>
      <c r="Z14" s="368">
        <f aca="true" t="shared" si="4" ref="Z14:Z22">AA14+AD14</f>
        <v>1300</v>
      </c>
      <c r="AA14" s="309">
        <f aca="true" t="shared" si="5" ref="AA14:AA21">AB14+AC14</f>
        <v>1300</v>
      </c>
      <c r="AB14" s="311">
        <f>SUM(AB15:AB15)</f>
        <v>1300</v>
      </c>
      <c r="AC14" s="311">
        <f>SUM(AC15:AC15)</f>
        <v>0</v>
      </c>
      <c r="AD14" s="311">
        <f>SUM(AD15:AD15)</f>
        <v>0</v>
      </c>
      <c r="AE14" s="312"/>
    </row>
    <row r="15" spans="1:31" ht="51">
      <c r="A15" s="313"/>
      <c r="B15" s="314" t="s">
        <v>250</v>
      </c>
      <c r="C15" s="392" t="s">
        <v>237</v>
      </c>
      <c r="D15" s="314" t="s">
        <v>302</v>
      </c>
      <c r="E15" s="392" t="s">
        <v>251</v>
      </c>
      <c r="F15" s="315">
        <v>3000</v>
      </c>
      <c r="G15" s="315">
        <v>3000</v>
      </c>
      <c r="H15" s="315"/>
      <c r="I15" s="309">
        <v>3000</v>
      </c>
      <c r="J15" s="316">
        <v>3000</v>
      </c>
      <c r="K15" s="394"/>
      <c r="L15" s="309">
        <f>M15+P15</f>
        <v>1500</v>
      </c>
      <c r="M15" s="318">
        <f t="shared" si="1"/>
        <v>1500</v>
      </c>
      <c r="N15" s="393"/>
      <c r="O15" s="322">
        <v>1500</v>
      </c>
      <c r="P15" s="393">
        <v>0</v>
      </c>
      <c r="Q15" s="393">
        <v>0</v>
      </c>
      <c r="R15" s="317">
        <v>1500</v>
      </c>
      <c r="S15" s="309">
        <f t="shared" si="2"/>
        <v>1500</v>
      </c>
      <c r="T15" s="320"/>
      <c r="U15" s="319">
        <v>1500</v>
      </c>
      <c r="V15" s="320"/>
      <c r="W15" s="320"/>
      <c r="X15" s="393">
        <v>0</v>
      </c>
      <c r="Y15" s="318">
        <f t="shared" si="3"/>
        <v>1500</v>
      </c>
      <c r="Z15" s="368">
        <f t="shared" si="4"/>
        <v>1300</v>
      </c>
      <c r="AA15" s="309">
        <f t="shared" si="5"/>
        <v>1300</v>
      </c>
      <c r="AB15" s="321">
        <v>1300</v>
      </c>
      <c r="AC15" s="320"/>
      <c r="AD15" s="320"/>
      <c r="AE15" s="320"/>
    </row>
    <row r="16" spans="1:31" s="257" customFormat="1" ht="40.5" hidden="1">
      <c r="A16" s="394">
        <v>1</v>
      </c>
      <c r="B16" s="310" t="s">
        <v>309</v>
      </c>
      <c r="C16" s="393"/>
      <c r="D16" s="393"/>
      <c r="E16" s="393"/>
      <c r="F16" s="311">
        <f>F17+F20</f>
        <v>9500</v>
      </c>
      <c r="G16" s="311">
        <f aca="true" t="shared" si="6" ref="G16:AD16">G17+G20</f>
        <v>8000</v>
      </c>
      <c r="H16" s="311">
        <f t="shared" si="6"/>
        <v>0</v>
      </c>
      <c r="I16" s="311">
        <f t="shared" si="6"/>
        <v>9500</v>
      </c>
      <c r="J16" s="311">
        <f t="shared" si="6"/>
        <v>9500</v>
      </c>
      <c r="K16" s="311">
        <f t="shared" si="6"/>
        <v>0</v>
      </c>
      <c r="L16" s="311">
        <f t="shared" si="6"/>
        <v>0</v>
      </c>
      <c r="M16" s="311">
        <f t="shared" si="6"/>
        <v>0</v>
      </c>
      <c r="N16" s="311">
        <f t="shared" si="6"/>
        <v>0</v>
      </c>
      <c r="O16" s="311">
        <f t="shared" si="6"/>
        <v>0</v>
      </c>
      <c r="P16" s="311">
        <f t="shared" si="6"/>
        <v>0</v>
      </c>
      <c r="Q16" s="311">
        <f t="shared" si="6"/>
        <v>0</v>
      </c>
      <c r="R16" s="311">
        <f t="shared" si="6"/>
        <v>0</v>
      </c>
      <c r="S16" s="311">
        <f t="shared" si="6"/>
        <v>0</v>
      </c>
      <c r="T16" s="311">
        <f t="shared" si="6"/>
        <v>0</v>
      </c>
      <c r="U16" s="311">
        <f t="shared" si="6"/>
        <v>0</v>
      </c>
      <c r="V16" s="311">
        <f t="shared" si="6"/>
        <v>0</v>
      </c>
      <c r="W16" s="311">
        <f t="shared" si="6"/>
        <v>0</v>
      </c>
      <c r="X16" s="311">
        <f t="shared" si="6"/>
        <v>0</v>
      </c>
      <c r="Y16" s="311">
        <f t="shared" si="6"/>
        <v>0</v>
      </c>
      <c r="Z16" s="311">
        <f t="shared" si="6"/>
        <v>5000</v>
      </c>
      <c r="AA16" s="311">
        <f t="shared" si="6"/>
        <v>5000</v>
      </c>
      <c r="AB16" s="311">
        <f t="shared" si="6"/>
        <v>1000</v>
      </c>
      <c r="AC16" s="311">
        <f t="shared" si="6"/>
        <v>4000</v>
      </c>
      <c r="AD16" s="311">
        <f t="shared" si="6"/>
        <v>0</v>
      </c>
      <c r="AE16" s="323"/>
    </row>
    <row r="17" spans="1:31" ht="15" hidden="1">
      <c r="A17" s="394" t="s">
        <v>79</v>
      </c>
      <c r="B17" s="310" t="s">
        <v>238</v>
      </c>
      <c r="C17" s="393"/>
      <c r="D17" s="393"/>
      <c r="E17" s="393"/>
      <c r="F17" s="311">
        <f>F18</f>
        <v>4500</v>
      </c>
      <c r="G17" s="311">
        <f>G18</f>
        <v>3000</v>
      </c>
      <c r="H17" s="311"/>
      <c r="I17" s="311">
        <f>I18</f>
        <v>4500</v>
      </c>
      <c r="J17" s="311">
        <f>J18</f>
        <v>4500</v>
      </c>
      <c r="K17" s="381">
        <f>K18</f>
        <v>0</v>
      </c>
      <c r="L17" s="382">
        <f>M17+P17</f>
        <v>0</v>
      </c>
      <c r="M17" s="383">
        <f t="shared" si="1"/>
        <v>0</v>
      </c>
      <c r="N17" s="381">
        <f aca="true" t="shared" si="7" ref="N17:X17">N18</f>
        <v>0</v>
      </c>
      <c r="O17" s="381">
        <f t="shared" si="7"/>
        <v>0</v>
      </c>
      <c r="P17" s="381">
        <f t="shared" si="7"/>
        <v>0</v>
      </c>
      <c r="Q17" s="381">
        <f t="shared" si="7"/>
        <v>0</v>
      </c>
      <c r="R17" s="381">
        <f t="shared" si="7"/>
        <v>0</v>
      </c>
      <c r="S17" s="382">
        <f t="shared" si="2"/>
        <v>0</v>
      </c>
      <c r="T17" s="381">
        <f t="shared" si="7"/>
        <v>0</v>
      </c>
      <c r="U17" s="381">
        <f t="shared" si="7"/>
        <v>0</v>
      </c>
      <c r="V17" s="381">
        <f t="shared" si="7"/>
        <v>0</v>
      </c>
      <c r="W17" s="381">
        <f t="shared" si="7"/>
        <v>0</v>
      </c>
      <c r="X17" s="381">
        <f t="shared" si="7"/>
        <v>0</v>
      </c>
      <c r="Y17" s="383">
        <f t="shared" si="3"/>
        <v>0</v>
      </c>
      <c r="Z17" s="368">
        <f t="shared" si="4"/>
        <v>2000</v>
      </c>
      <c r="AA17" s="309">
        <f t="shared" si="5"/>
        <v>2000</v>
      </c>
      <c r="AB17" s="311">
        <f>AB18</f>
        <v>0</v>
      </c>
      <c r="AC17" s="311">
        <f>AC18</f>
        <v>2000</v>
      </c>
      <c r="AD17" s="311">
        <f>AD18</f>
        <v>0</v>
      </c>
      <c r="AE17" s="312"/>
    </row>
    <row r="18" spans="1:31" ht="38.25" hidden="1">
      <c r="A18" s="394"/>
      <c r="B18" s="314" t="s">
        <v>266</v>
      </c>
      <c r="C18" s="392" t="s">
        <v>237</v>
      </c>
      <c r="D18" s="392" t="s">
        <v>304</v>
      </c>
      <c r="E18" s="320"/>
      <c r="F18" s="315">
        <v>4500</v>
      </c>
      <c r="G18" s="315">
        <v>3000</v>
      </c>
      <c r="H18" s="315"/>
      <c r="I18" s="309">
        <v>4500</v>
      </c>
      <c r="J18" s="316">
        <v>4500</v>
      </c>
      <c r="K18" s="384"/>
      <c r="L18" s="382">
        <f>M18+P18</f>
        <v>0</v>
      </c>
      <c r="M18" s="383">
        <f t="shared" si="1"/>
        <v>0</v>
      </c>
      <c r="N18" s="383"/>
      <c r="O18" s="383"/>
      <c r="P18" s="383">
        <v>0</v>
      </c>
      <c r="Q18" s="383">
        <v>0</v>
      </c>
      <c r="R18" s="384"/>
      <c r="S18" s="382">
        <f t="shared" si="2"/>
        <v>0</v>
      </c>
      <c r="T18" s="380"/>
      <c r="U18" s="380"/>
      <c r="V18" s="380"/>
      <c r="W18" s="380"/>
      <c r="X18" s="383">
        <v>0</v>
      </c>
      <c r="Y18" s="383">
        <f t="shared" si="3"/>
        <v>0</v>
      </c>
      <c r="Z18" s="368">
        <f t="shared" si="4"/>
        <v>2000</v>
      </c>
      <c r="AA18" s="309">
        <f t="shared" si="5"/>
        <v>2000</v>
      </c>
      <c r="AB18" s="321"/>
      <c r="AC18" s="337">
        <v>2000</v>
      </c>
      <c r="AD18" s="320"/>
      <c r="AE18" s="336"/>
    </row>
    <row r="19" spans="1:31" ht="51" hidden="1">
      <c r="A19" s="394"/>
      <c r="B19" s="314" t="s">
        <v>299</v>
      </c>
      <c r="C19" s="392" t="s">
        <v>237</v>
      </c>
      <c r="D19" s="392" t="s">
        <v>303</v>
      </c>
      <c r="E19" s="320"/>
      <c r="F19" s="315">
        <v>1600</v>
      </c>
      <c r="G19" s="315"/>
      <c r="H19" s="315"/>
      <c r="I19" s="309">
        <f>J19</f>
        <v>1500</v>
      </c>
      <c r="J19" s="316">
        <v>1500</v>
      </c>
      <c r="K19" s="384"/>
      <c r="L19" s="382"/>
      <c r="M19" s="383"/>
      <c r="N19" s="383"/>
      <c r="O19" s="383"/>
      <c r="P19" s="383"/>
      <c r="Q19" s="383"/>
      <c r="R19" s="384"/>
      <c r="S19" s="382">
        <f t="shared" si="2"/>
        <v>0</v>
      </c>
      <c r="T19" s="380"/>
      <c r="U19" s="380"/>
      <c r="V19" s="380"/>
      <c r="W19" s="380"/>
      <c r="X19" s="383"/>
      <c r="Y19" s="383">
        <f t="shared" si="3"/>
        <v>0</v>
      </c>
      <c r="Z19" s="368">
        <f t="shared" si="4"/>
        <v>1000</v>
      </c>
      <c r="AA19" s="309">
        <f t="shared" si="5"/>
        <v>1000</v>
      </c>
      <c r="AB19" s="321"/>
      <c r="AC19" s="337">
        <v>1000</v>
      </c>
      <c r="AD19" s="320"/>
      <c r="AE19" s="336"/>
    </row>
    <row r="20" spans="1:31" ht="15" hidden="1">
      <c r="A20" s="394" t="s">
        <v>80</v>
      </c>
      <c r="B20" s="310" t="s">
        <v>136</v>
      </c>
      <c r="C20" s="393"/>
      <c r="D20" s="393"/>
      <c r="E20" s="393"/>
      <c r="F20" s="311">
        <f>F21</f>
        <v>5000</v>
      </c>
      <c r="G20" s="311">
        <f aca="true" t="shared" si="8" ref="G20:AD20">G21</f>
        <v>5000</v>
      </c>
      <c r="H20" s="311">
        <f t="shared" si="8"/>
        <v>0</v>
      </c>
      <c r="I20" s="311">
        <f t="shared" si="8"/>
        <v>5000</v>
      </c>
      <c r="J20" s="311">
        <f t="shared" si="8"/>
        <v>5000</v>
      </c>
      <c r="K20" s="311">
        <f t="shared" si="8"/>
        <v>0</v>
      </c>
      <c r="L20" s="311">
        <f t="shared" si="8"/>
        <v>0</v>
      </c>
      <c r="M20" s="311">
        <f t="shared" si="8"/>
        <v>0</v>
      </c>
      <c r="N20" s="311">
        <f t="shared" si="8"/>
        <v>0</v>
      </c>
      <c r="O20" s="311">
        <f t="shared" si="8"/>
        <v>0</v>
      </c>
      <c r="P20" s="311">
        <f t="shared" si="8"/>
        <v>0</v>
      </c>
      <c r="Q20" s="311">
        <f t="shared" si="8"/>
        <v>0</v>
      </c>
      <c r="R20" s="311">
        <f t="shared" si="8"/>
        <v>0</v>
      </c>
      <c r="S20" s="311">
        <f t="shared" si="8"/>
        <v>0</v>
      </c>
      <c r="T20" s="311">
        <f t="shared" si="8"/>
        <v>0</v>
      </c>
      <c r="U20" s="311">
        <f t="shared" si="8"/>
        <v>0</v>
      </c>
      <c r="V20" s="311">
        <f t="shared" si="8"/>
        <v>0</v>
      </c>
      <c r="W20" s="311">
        <f t="shared" si="8"/>
        <v>0</v>
      </c>
      <c r="X20" s="311">
        <f t="shared" si="8"/>
        <v>0</v>
      </c>
      <c r="Y20" s="311">
        <f t="shared" si="8"/>
        <v>0</v>
      </c>
      <c r="Z20" s="311">
        <f t="shared" si="8"/>
        <v>3000</v>
      </c>
      <c r="AA20" s="311">
        <f t="shared" si="8"/>
        <v>3000</v>
      </c>
      <c r="AB20" s="311">
        <f t="shared" si="8"/>
        <v>1000</v>
      </c>
      <c r="AC20" s="311">
        <f t="shared" si="8"/>
        <v>2000</v>
      </c>
      <c r="AD20" s="311">
        <f t="shared" si="8"/>
        <v>0</v>
      </c>
      <c r="AE20" s="312"/>
    </row>
    <row r="21" spans="1:31" ht="25.5" hidden="1">
      <c r="A21" s="394" t="s">
        <v>12</v>
      </c>
      <c r="B21" s="310" t="s">
        <v>269</v>
      </c>
      <c r="C21" s="393"/>
      <c r="D21" s="393"/>
      <c r="E21" s="320"/>
      <c r="F21" s="311">
        <f aca="true" t="shared" si="9" ref="F21:K21">F22</f>
        <v>5000</v>
      </c>
      <c r="G21" s="311">
        <f t="shared" si="9"/>
        <v>5000</v>
      </c>
      <c r="H21" s="311"/>
      <c r="I21" s="311">
        <f t="shared" si="9"/>
        <v>5000</v>
      </c>
      <c r="J21" s="311">
        <f t="shared" si="9"/>
        <v>5000</v>
      </c>
      <c r="K21" s="381">
        <f t="shared" si="9"/>
        <v>0</v>
      </c>
      <c r="L21" s="382">
        <f>M21+P21</f>
        <v>0</v>
      </c>
      <c r="M21" s="383">
        <f t="shared" si="1"/>
        <v>0</v>
      </c>
      <c r="N21" s="381"/>
      <c r="O21" s="381"/>
      <c r="P21" s="381"/>
      <c r="Q21" s="381"/>
      <c r="R21" s="381"/>
      <c r="S21" s="382">
        <f t="shared" si="2"/>
        <v>0</v>
      </c>
      <c r="T21" s="381"/>
      <c r="U21" s="381"/>
      <c r="V21" s="381"/>
      <c r="W21" s="381"/>
      <c r="X21" s="381"/>
      <c r="Y21" s="383">
        <f t="shared" si="3"/>
        <v>0</v>
      </c>
      <c r="Z21" s="368">
        <f t="shared" si="4"/>
        <v>3000</v>
      </c>
      <c r="AA21" s="309">
        <f t="shared" si="5"/>
        <v>3000</v>
      </c>
      <c r="AB21" s="311">
        <f>AB22</f>
        <v>1000</v>
      </c>
      <c r="AC21" s="311">
        <f>AC22</f>
        <v>2000</v>
      </c>
      <c r="AD21" s="311">
        <f>AD22</f>
        <v>0</v>
      </c>
      <c r="AE21" s="312"/>
    </row>
    <row r="22" spans="1:31" ht="38.25" hidden="1">
      <c r="A22" s="313"/>
      <c r="B22" s="336" t="s">
        <v>270</v>
      </c>
      <c r="C22" s="392" t="s">
        <v>255</v>
      </c>
      <c r="D22" s="392" t="s">
        <v>304</v>
      </c>
      <c r="E22" s="320"/>
      <c r="F22" s="315">
        <v>5000</v>
      </c>
      <c r="G22" s="315">
        <v>5000</v>
      </c>
      <c r="H22" s="315"/>
      <c r="I22" s="309">
        <v>5000</v>
      </c>
      <c r="J22" s="316">
        <v>5000</v>
      </c>
      <c r="K22" s="384"/>
      <c r="L22" s="382">
        <f>M22+P22</f>
        <v>0</v>
      </c>
      <c r="M22" s="383">
        <f t="shared" si="1"/>
        <v>0</v>
      </c>
      <c r="N22" s="383"/>
      <c r="O22" s="383"/>
      <c r="P22" s="383"/>
      <c r="Q22" s="383"/>
      <c r="R22" s="384"/>
      <c r="S22" s="382">
        <f t="shared" si="2"/>
        <v>0</v>
      </c>
      <c r="T22" s="380"/>
      <c r="U22" s="380"/>
      <c r="V22" s="380"/>
      <c r="W22" s="380"/>
      <c r="X22" s="383"/>
      <c r="Y22" s="383">
        <f t="shared" si="3"/>
        <v>0</v>
      </c>
      <c r="Z22" s="368">
        <f t="shared" si="4"/>
        <v>3000</v>
      </c>
      <c r="AA22" s="309">
        <f>AB22+AC22</f>
        <v>3000</v>
      </c>
      <c r="AB22" s="337">
        <v>1000</v>
      </c>
      <c r="AC22" s="337">
        <v>2000</v>
      </c>
      <c r="AD22" s="320"/>
      <c r="AE22" s="336"/>
    </row>
    <row r="23" spans="1:31" s="257" customFormat="1" ht="99.75" customHeight="1" hidden="1">
      <c r="A23" s="393">
        <v>2</v>
      </c>
      <c r="B23" s="310" t="s">
        <v>310</v>
      </c>
      <c r="C23" s="393"/>
      <c r="D23" s="393"/>
      <c r="E23" s="393"/>
      <c r="F23" s="311"/>
      <c r="G23" s="311"/>
      <c r="H23" s="311"/>
      <c r="I23" s="309">
        <f>J23+K23</f>
        <v>29311</v>
      </c>
      <c r="J23" s="309">
        <v>17411</v>
      </c>
      <c r="K23" s="351">
        <v>11900</v>
      </c>
      <c r="L23" s="309">
        <f>M23+P23</f>
        <v>10813.8</v>
      </c>
      <c r="M23" s="318">
        <f t="shared" si="1"/>
        <v>7480</v>
      </c>
      <c r="N23" s="365">
        <f>3000+3000</f>
        <v>6000</v>
      </c>
      <c r="O23" s="322">
        <f>874-195+801</f>
        <v>1480</v>
      </c>
      <c r="P23" s="318">
        <f>2009.8+1324</f>
        <v>3333.8</v>
      </c>
      <c r="Q23" s="393"/>
      <c r="R23" s="317"/>
      <c r="S23" s="309">
        <f t="shared" si="2"/>
        <v>3801</v>
      </c>
      <c r="T23" s="349">
        <v>3000</v>
      </c>
      <c r="U23" s="349">
        <v>801</v>
      </c>
      <c r="V23" s="323">
        <v>2009.8</v>
      </c>
      <c r="W23" s="323"/>
      <c r="X23" s="393"/>
      <c r="Y23" s="318">
        <f t="shared" si="3"/>
        <v>10813.8</v>
      </c>
      <c r="Z23" s="368">
        <f>AA23+AD23</f>
        <v>2000</v>
      </c>
      <c r="AA23" s="309">
        <f>AB23+AC23</f>
        <v>2000</v>
      </c>
      <c r="AB23" s="381">
        <f>AB24</f>
        <v>0</v>
      </c>
      <c r="AC23" s="350">
        <v>2000</v>
      </c>
      <c r="AD23" s="350"/>
      <c r="AE23" s="392" t="s">
        <v>306</v>
      </c>
    </row>
    <row r="24" spans="1:31" ht="30" customHeight="1" hidden="1">
      <c r="A24" s="393">
        <v>3</v>
      </c>
      <c r="B24" s="310" t="s">
        <v>311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68">
        <f>AA24+AD24</f>
        <v>1000</v>
      </c>
      <c r="AA24" s="309">
        <f>AB24+AC24</f>
        <v>1000</v>
      </c>
      <c r="AB24" s="381">
        <f>AB25</f>
        <v>0</v>
      </c>
      <c r="AC24" s="309">
        <v>1000</v>
      </c>
      <c r="AD24" s="379"/>
      <c r="AE24" s="379"/>
    </row>
  </sheetData>
  <sheetProtection/>
  <mergeCells count="43">
    <mergeCell ref="AB10:AB11"/>
    <mergeCell ref="AC10:AC11"/>
    <mergeCell ref="V9:V11"/>
    <mergeCell ref="S9:S11"/>
    <mergeCell ref="Y6:Y11"/>
    <mergeCell ref="Z6:AD8"/>
    <mergeCell ref="AD9:AD11"/>
    <mergeCell ref="J10:J11"/>
    <mergeCell ref="K10:K11"/>
    <mergeCell ref="N10:N11"/>
    <mergeCell ref="O10:O11"/>
    <mergeCell ref="T10:T11"/>
    <mergeCell ref="U10:U11"/>
    <mergeCell ref="AE6:AE11"/>
    <mergeCell ref="L7:Q8"/>
    <mergeCell ref="I9:I11"/>
    <mergeCell ref="J9:K9"/>
    <mergeCell ref="L9:L11"/>
    <mergeCell ref="W9:W11"/>
    <mergeCell ref="X9:X11"/>
    <mergeCell ref="Z9:Z11"/>
    <mergeCell ref="AA9:AA11"/>
    <mergeCell ref="AB9:AC9"/>
    <mergeCell ref="H6:H11"/>
    <mergeCell ref="E9:E11"/>
    <mergeCell ref="F9:G11"/>
    <mergeCell ref="T9:U9"/>
    <mergeCell ref="I6:K8"/>
    <mergeCell ref="R6:X8"/>
    <mergeCell ref="N9:O9"/>
    <mergeCell ref="P9:P11"/>
    <mergeCell ref="Q9:Q11"/>
    <mergeCell ref="R9:R11"/>
    <mergeCell ref="A1:AE1"/>
    <mergeCell ref="A2:AE2"/>
    <mergeCell ref="A3:AE3"/>
    <mergeCell ref="AB5:AE5"/>
    <mergeCell ref="M9:M11"/>
    <mergeCell ref="A6:A11"/>
    <mergeCell ref="B6:B11"/>
    <mergeCell ref="C6:C11"/>
    <mergeCell ref="D6:D11"/>
    <mergeCell ref="E6:G8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3" sqref="A3:AE3"/>
    </sheetView>
  </sheetViews>
  <sheetFormatPr defaultColWidth="9.140625" defaultRowHeight="15"/>
  <cols>
    <col min="1" max="1" width="3.57421875" style="256" customWidth="1"/>
    <col min="2" max="2" width="28.28125" style="256" customWidth="1"/>
    <col min="3" max="3" width="8.7109375" style="256" customWidth="1"/>
    <col min="4" max="4" width="7.7109375" style="256" customWidth="1"/>
    <col min="5" max="6" width="9.140625" style="256" customWidth="1"/>
    <col min="7" max="7" width="7.57421875" style="256" hidden="1" customWidth="1"/>
    <col min="8" max="8" width="9.140625" style="256" hidden="1" customWidth="1"/>
    <col min="9" max="9" width="8.140625" style="256" customWidth="1"/>
    <col min="10" max="10" width="7.8515625" style="256" customWidth="1"/>
    <col min="11" max="11" width="7.28125" style="256" customWidth="1"/>
    <col min="12" max="13" width="9.140625" style="256" hidden="1" customWidth="1"/>
    <col min="14" max="14" width="10.140625" style="256" hidden="1" customWidth="1"/>
    <col min="15" max="17" width="9.140625" style="256" hidden="1" customWidth="1"/>
    <col min="18" max="18" width="7.57421875" style="256" hidden="1" customWidth="1"/>
    <col min="19" max="19" width="8.57421875" style="256" hidden="1" customWidth="1"/>
    <col min="20" max="20" width="7.7109375" style="256" hidden="1" customWidth="1"/>
    <col min="21" max="21" width="6.8515625" style="256" hidden="1" customWidth="1"/>
    <col min="22" max="22" width="7.00390625" style="256" hidden="1" customWidth="1"/>
    <col min="23" max="24" width="9.140625" style="256" hidden="1" customWidth="1"/>
    <col min="25" max="25" width="7.140625" style="256" customWidth="1"/>
    <col min="26" max="26" width="7.7109375" style="366" customWidth="1"/>
    <col min="27" max="27" width="7.140625" style="256" customWidth="1"/>
    <col min="28" max="28" width="7.00390625" style="256" customWidth="1"/>
    <col min="29" max="29" width="7.8515625" style="256" customWidth="1"/>
    <col min="30" max="30" width="6.7109375" style="256" customWidth="1"/>
    <col min="31" max="31" width="8.421875" style="256" customWidth="1"/>
    <col min="32" max="16384" width="9.140625" style="256" customWidth="1"/>
  </cols>
  <sheetData>
    <row r="1" spans="1:31" ht="15">
      <c r="A1" s="508" t="s">
        <v>325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</row>
    <row r="2" spans="1:31" ht="15">
      <c r="A2" s="571" t="str">
        <f>'Phòng GD'!A2:AE2</f>
        <v>(Kèm theo Quyết định số 4100/QĐ-UBND ngày 19 tháng   12  năm 2022 của UBND huyện)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</row>
    <row r="3" spans="1:31" ht="15">
      <c r="A3" s="572" t="s">
        <v>329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</row>
    <row r="5" spans="28:31" ht="20.25" customHeight="1">
      <c r="AB5" s="520" t="s">
        <v>225</v>
      </c>
      <c r="AC5" s="520"/>
      <c r="AD5" s="520"/>
      <c r="AE5" s="520"/>
    </row>
    <row r="6" spans="1:31" ht="15">
      <c r="A6" s="512" t="s">
        <v>1</v>
      </c>
      <c r="B6" s="512" t="s">
        <v>21</v>
      </c>
      <c r="C6" s="511" t="s">
        <v>2</v>
      </c>
      <c r="D6" s="511" t="s">
        <v>298</v>
      </c>
      <c r="E6" s="512" t="s">
        <v>5</v>
      </c>
      <c r="F6" s="512"/>
      <c r="G6" s="512"/>
      <c r="H6" s="522" t="s">
        <v>287</v>
      </c>
      <c r="I6" s="513" t="s">
        <v>226</v>
      </c>
      <c r="J6" s="514"/>
      <c r="K6" s="514"/>
      <c r="L6" s="307"/>
      <c r="M6" s="307"/>
      <c r="N6" s="307"/>
      <c r="O6" s="307"/>
      <c r="P6" s="307"/>
      <c r="Q6" s="308"/>
      <c r="R6" s="526" t="s">
        <v>227</v>
      </c>
      <c r="S6" s="527"/>
      <c r="T6" s="527"/>
      <c r="U6" s="527"/>
      <c r="V6" s="527"/>
      <c r="W6" s="527"/>
      <c r="X6" s="528"/>
      <c r="Y6" s="512" t="s">
        <v>305</v>
      </c>
      <c r="Z6" s="525" t="s">
        <v>328</v>
      </c>
      <c r="AA6" s="525"/>
      <c r="AB6" s="525"/>
      <c r="AC6" s="525"/>
      <c r="AD6" s="525"/>
      <c r="AE6" s="511" t="s">
        <v>6</v>
      </c>
    </row>
    <row r="7" spans="1:31" ht="15">
      <c r="A7" s="512"/>
      <c r="B7" s="512"/>
      <c r="C7" s="511"/>
      <c r="D7" s="511"/>
      <c r="E7" s="512"/>
      <c r="F7" s="512"/>
      <c r="G7" s="512"/>
      <c r="H7" s="523"/>
      <c r="I7" s="515"/>
      <c r="J7" s="516"/>
      <c r="K7" s="516"/>
      <c r="L7" s="512" t="s">
        <v>229</v>
      </c>
      <c r="M7" s="512"/>
      <c r="N7" s="512"/>
      <c r="O7" s="512"/>
      <c r="P7" s="512"/>
      <c r="Q7" s="512"/>
      <c r="R7" s="529"/>
      <c r="S7" s="530"/>
      <c r="T7" s="530"/>
      <c r="U7" s="530"/>
      <c r="V7" s="530"/>
      <c r="W7" s="530"/>
      <c r="X7" s="531"/>
      <c r="Y7" s="512"/>
      <c r="Z7" s="525"/>
      <c r="AA7" s="525"/>
      <c r="AB7" s="525"/>
      <c r="AC7" s="525"/>
      <c r="AD7" s="525"/>
      <c r="AE7" s="511"/>
    </row>
    <row r="8" spans="1:31" ht="15">
      <c r="A8" s="512"/>
      <c r="B8" s="512"/>
      <c r="C8" s="511"/>
      <c r="D8" s="511"/>
      <c r="E8" s="512"/>
      <c r="F8" s="512"/>
      <c r="G8" s="512"/>
      <c r="H8" s="523"/>
      <c r="I8" s="517"/>
      <c r="J8" s="518"/>
      <c r="K8" s="518"/>
      <c r="L8" s="512"/>
      <c r="M8" s="512"/>
      <c r="N8" s="512"/>
      <c r="O8" s="512"/>
      <c r="P8" s="512"/>
      <c r="Q8" s="512"/>
      <c r="R8" s="532"/>
      <c r="S8" s="533"/>
      <c r="T8" s="533"/>
      <c r="U8" s="533"/>
      <c r="V8" s="533"/>
      <c r="W8" s="533"/>
      <c r="X8" s="534"/>
      <c r="Y8" s="512"/>
      <c r="Z8" s="525"/>
      <c r="AA8" s="525"/>
      <c r="AB8" s="525"/>
      <c r="AC8" s="525"/>
      <c r="AD8" s="525"/>
      <c r="AE8" s="511"/>
    </row>
    <row r="9" spans="1:31" ht="15" customHeight="1">
      <c r="A9" s="512"/>
      <c r="B9" s="512"/>
      <c r="C9" s="511"/>
      <c r="D9" s="511"/>
      <c r="E9" s="511" t="s">
        <v>24</v>
      </c>
      <c r="F9" s="535" t="s">
        <v>7</v>
      </c>
      <c r="G9" s="536"/>
      <c r="H9" s="523"/>
      <c r="I9" s="522" t="s">
        <v>184</v>
      </c>
      <c r="J9" s="510" t="s">
        <v>25</v>
      </c>
      <c r="K9" s="510"/>
      <c r="L9" s="512" t="s">
        <v>184</v>
      </c>
      <c r="M9" s="511" t="s">
        <v>230</v>
      </c>
      <c r="N9" s="510" t="s">
        <v>25</v>
      </c>
      <c r="O9" s="510"/>
      <c r="P9" s="511" t="s">
        <v>231</v>
      </c>
      <c r="Q9" s="511" t="s">
        <v>232</v>
      </c>
      <c r="R9" s="511" t="s">
        <v>19</v>
      </c>
      <c r="S9" s="511" t="s">
        <v>233</v>
      </c>
      <c r="T9" s="510" t="s">
        <v>25</v>
      </c>
      <c r="U9" s="510"/>
      <c r="V9" s="511" t="s">
        <v>231</v>
      </c>
      <c r="W9" s="511" t="s">
        <v>232</v>
      </c>
      <c r="X9" s="511" t="s">
        <v>232</v>
      </c>
      <c r="Y9" s="512"/>
      <c r="Z9" s="519" t="s">
        <v>19</v>
      </c>
      <c r="AA9" s="511" t="s">
        <v>233</v>
      </c>
      <c r="AB9" s="510" t="s">
        <v>25</v>
      </c>
      <c r="AC9" s="510"/>
      <c r="AD9" s="511" t="s">
        <v>231</v>
      </c>
      <c r="AE9" s="511"/>
    </row>
    <row r="10" spans="1:31" ht="15" customHeight="1">
      <c r="A10" s="512"/>
      <c r="B10" s="512"/>
      <c r="C10" s="511"/>
      <c r="D10" s="511"/>
      <c r="E10" s="511"/>
      <c r="F10" s="537"/>
      <c r="G10" s="538"/>
      <c r="H10" s="523"/>
      <c r="I10" s="523"/>
      <c r="J10" s="511" t="s">
        <v>230</v>
      </c>
      <c r="K10" s="511" t="s">
        <v>231</v>
      </c>
      <c r="L10" s="512"/>
      <c r="M10" s="511"/>
      <c r="N10" s="510" t="s">
        <v>210</v>
      </c>
      <c r="O10" s="510" t="s">
        <v>234</v>
      </c>
      <c r="P10" s="511"/>
      <c r="Q10" s="511"/>
      <c r="R10" s="511"/>
      <c r="S10" s="511"/>
      <c r="T10" s="510" t="s">
        <v>210</v>
      </c>
      <c r="U10" s="510" t="s">
        <v>234</v>
      </c>
      <c r="V10" s="511"/>
      <c r="W10" s="511"/>
      <c r="X10" s="511"/>
      <c r="Y10" s="512"/>
      <c r="Z10" s="519"/>
      <c r="AA10" s="511"/>
      <c r="AB10" s="510" t="s">
        <v>210</v>
      </c>
      <c r="AC10" s="510" t="s">
        <v>234</v>
      </c>
      <c r="AD10" s="511"/>
      <c r="AE10" s="511"/>
    </row>
    <row r="11" spans="1:31" ht="49.5" customHeight="1">
      <c r="A11" s="512"/>
      <c r="B11" s="512"/>
      <c r="C11" s="511"/>
      <c r="D11" s="511"/>
      <c r="E11" s="511"/>
      <c r="F11" s="539"/>
      <c r="G11" s="540"/>
      <c r="H11" s="524"/>
      <c r="I11" s="524"/>
      <c r="J11" s="511"/>
      <c r="K11" s="511"/>
      <c r="L11" s="512"/>
      <c r="M11" s="511"/>
      <c r="N11" s="510"/>
      <c r="O11" s="510"/>
      <c r="P11" s="511"/>
      <c r="Q11" s="511"/>
      <c r="R11" s="511"/>
      <c r="S11" s="511"/>
      <c r="T11" s="510"/>
      <c r="U11" s="510"/>
      <c r="V11" s="511"/>
      <c r="W11" s="511"/>
      <c r="X11" s="511"/>
      <c r="Y11" s="512"/>
      <c r="Z11" s="519"/>
      <c r="AA11" s="511"/>
      <c r="AB11" s="510"/>
      <c r="AC11" s="510"/>
      <c r="AD11" s="511"/>
      <c r="AE11" s="511"/>
    </row>
    <row r="12" spans="1:31" s="340" customFormat="1" ht="29.25" customHeight="1">
      <c r="A12" s="338">
        <v>1</v>
      </c>
      <c r="B12" s="338">
        <v>2</v>
      </c>
      <c r="C12" s="338">
        <v>3</v>
      </c>
      <c r="D12" s="338">
        <v>4</v>
      </c>
      <c r="E12" s="338">
        <v>5</v>
      </c>
      <c r="F12" s="338">
        <v>6</v>
      </c>
      <c r="G12" s="338">
        <v>6</v>
      </c>
      <c r="H12" s="338"/>
      <c r="I12" s="338" t="s">
        <v>288</v>
      </c>
      <c r="J12" s="338">
        <v>8</v>
      </c>
      <c r="K12" s="338">
        <v>9</v>
      </c>
      <c r="L12" s="338"/>
      <c r="M12" s="338"/>
      <c r="N12" s="338"/>
      <c r="O12" s="338"/>
      <c r="P12" s="338"/>
      <c r="Q12" s="338"/>
      <c r="R12" s="338" t="s">
        <v>290</v>
      </c>
      <c r="S12" s="338" t="s">
        <v>289</v>
      </c>
      <c r="T12" s="339">
        <v>12</v>
      </c>
      <c r="U12" s="339">
        <v>13</v>
      </c>
      <c r="V12" s="338">
        <v>14</v>
      </c>
      <c r="W12" s="338"/>
      <c r="X12" s="338"/>
      <c r="Y12" s="338">
        <v>10</v>
      </c>
      <c r="Z12" s="367" t="s">
        <v>318</v>
      </c>
      <c r="AA12" s="338" t="s">
        <v>319</v>
      </c>
      <c r="AB12" s="339">
        <v>13</v>
      </c>
      <c r="AC12" s="339">
        <v>14</v>
      </c>
      <c r="AD12" s="338">
        <v>15</v>
      </c>
      <c r="AE12" s="338">
        <v>16</v>
      </c>
    </row>
    <row r="13" spans="1:31" ht="15">
      <c r="A13" s="393" t="s">
        <v>10</v>
      </c>
      <c r="B13" s="393" t="s">
        <v>20</v>
      </c>
      <c r="C13" s="393"/>
      <c r="D13" s="393"/>
      <c r="E13" s="393"/>
      <c r="F13" s="309">
        <f>F14</f>
        <v>1663.657</v>
      </c>
      <c r="G13" s="309">
        <f aca="true" t="shared" si="0" ref="G13:AD13">G14</f>
        <v>1663.657</v>
      </c>
      <c r="H13" s="309">
        <f t="shared" si="0"/>
        <v>0</v>
      </c>
      <c r="I13" s="309">
        <f t="shared" si="0"/>
        <v>1665</v>
      </c>
      <c r="J13" s="309">
        <f t="shared" si="0"/>
        <v>0</v>
      </c>
      <c r="K13" s="309">
        <f t="shared" si="0"/>
        <v>0</v>
      </c>
      <c r="L13" s="309">
        <f t="shared" si="0"/>
        <v>1000</v>
      </c>
      <c r="M13" s="309">
        <f t="shared" si="0"/>
        <v>1000</v>
      </c>
      <c r="N13" s="309">
        <f t="shared" si="0"/>
        <v>1000</v>
      </c>
      <c r="O13" s="309">
        <f t="shared" si="0"/>
        <v>0</v>
      </c>
      <c r="P13" s="309">
        <f t="shared" si="0"/>
        <v>0</v>
      </c>
      <c r="Q13" s="309">
        <f t="shared" si="0"/>
        <v>0</v>
      </c>
      <c r="R13" s="309">
        <f t="shared" si="0"/>
        <v>1000</v>
      </c>
      <c r="S13" s="309">
        <f t="shared" si="0"/>
        <v>1000</v>
      </c>
      <c r="T13" s="309">
        <f t="shared" si="0"/>
        <v>1000</v>
      </c>
      <c r="U13" s="309">
        <f t="shared" si="0"/>
        <v>0</v>
      </c>
      <c r="V13" s="309">
        <f t="shared" si="0"/>
        <v>0</v>
      </c>
      <c r="W13" s="309">
        <f t="shared" si="0"/>
        <v>0</v>
      </c>
      <c r="X13" s="309">
        <f t="shared" si="0"/>
        <v>0</v>
      </c>
      <c r="Y13" s="309">
        <f t="shared" si="0"/>
        <v>1000</v>
      </c>
      <c r="Z13" s="309">
        <f t="shared" si="0"/>
        <v>550</v>
      </c>
      <c r="AA13" s="309">
        <f t="shared" si="0"/>
        <v>550</v>
      </c>
      <c r="AB13" s="309">
        <f>AB14</f>
        <v>550</v>
      </c>
      <c r="AC13" s="309">
        <f t="shared" si="0"/>
        <v>0</v>
      </c>
      <c r="AD13" s="309">
        <f t="shared" si="0"/>
        <v>0</v>
      </c>
      <c r="AE13" s="393"/>
    </row>
    <row r="14" spans="1:31" ht="25.5">
      <c r="A14" s="394">
        <v>1</v>
      </c>
      <c r="B14" s="344" t="s">
        <v>243</v>
      </c>
      <c r="C14" s="393"/>
      <c r="D14" s="393"/>
      <c r="E14" s="393"/>
      <c r="F14" s="311">
        <f>F15</f>
        <v>1663.657</v>
      </c>
      <c r="G14" s="311">
        <f aca="true" t="shared" si="1" ref="G14:AD14">G15</f>
        <v>1663.657</v>
      </c>
      <c r="H14" s="311"/>
      <c r="I14" s="311">
        <f t="shared" si="1"/>
        <v>1665</v>
      </c>
      <c r="J14" s="311">
        <f>'các CTMT QG'!A3:U3</f>
        <v>0</v>
      </c>
      <c r="K14" s="311">
        <f t="shared" si="1"/>
        <v>0</v>
      </c>
      <c r="L14" s="309">
        <f>M14+P14</f>
        <v>1000</v>
      </c>
      <c r="M14" s="318">
        <f aca="true" t="shared" si="2" ref="M14:M23">N14+O14</f>
        <v>1000</v>
      </c>
      <c r="N14" s="311">
        <f t="shared" si="1"/>
        <v>1000</v>
      </c>
      <c r="O14" s="311">
        <f t="shared" si="1"/>
        <v>0</v>
      </c>
      <c r="P14" s="311">
        <f t="shared" si="1"/>
        <v>0</v>
      </c>
      <c r="Q14" s="311">
        <f t="shared" si="1"/>
        <v>0</v>
      </c>
      <c r="R14" s="311">
        <f t="shared" si="1"/>
        <v>1000</v>
      </c>
      <c r="S14" s="309">
        <f aca="true" t="shared" si="3" ref="S14:S23">T14+U14</f>
        <v>1000</v>
      </c>
      <c r="T14" s="311">
        <f t="shared" si="1"/>
        <v>1000</v>
      </c>
      <c r="U14" s="311">
        <f t="shared" si="1"/>
        <v>0</v>
      </c>
      <c r="V14" s="311">
        <f t="shared" si="1"/>
        <v>0</v>
      </c>
      <c r="W14" s="311">
        <f t="shared" si="1"/>
        <v>0</v>
      </c>
      <c r="X14" s="311">
        <f t="shared" si="1"/>
        <v>0</v>
      </c>
      <c r="Y14" s="318">
        <f>L14</f>
        <v>1000</v>
      </c>
      <c r="Z14" s="368">
        <f aca="true" t="shared" si="4" ref="Z14:Z22">AA14+AD14</f>
        <v>550</v>
      </c>
      <c r="AA14" s="309">
        <f aca="true" t="shared" si="5" ref="AA14:AA21">AB14+AC14</f>
        <v>550</v>
      </c>
      <c r="AB14" s="311">
        <f t="shared" si="1"/>
        <v>550</v>
      </c>
      <c r="AC14" s="311">
        <f t="shared" si="1"/>
        <v>0</v>
      </c>
      <c r="AD14" s="311">
        <f t="shared" si="1"/>
        <v>0</v>
      </c>
      <c r="AE14" s="312" t="s">
        <v>244</v>
      </c>
    </row>
    <row r="15" spans="1:31" ht="51">
      <c r="A15" s="313"/>
      <c r="B15" s="314" t="s">
        <v>245</v>
      </c>
      <c r="C15" s="392" t="s">
        <v>237</v>
      </c>
      <c r="D15" s="392" t="s">
        <v>301</v>
      </c>
      <c r="E15" s="326" t="s">
        <v>285</v>
      </c>
      <c r="F15" s="315">
        <v>1663.657</v>
      </c>
      <c r="G15" s="315">
        <v>1663.657</v>
      </c>
      <c r="H15" s="315"/>
      <c r="I15" s="309">
        <v>1665</v>
      </c>
      <c r="J15" s="316">
        <v>1665</v>
      </c>
      <c r="K15" s="394"/>
      <c r="L15" s="309">
        <f>M15+P15</f>
        <v>1000</v>
      </c>
      <c r="M15" s="318">
        <f t="shared" si="2"/>
        <v>1000</v>
      </c>
      <c r="N15" s="322">
        <v>1000</v>
      </c>
      <c r="O15" s="393"/>
      <c r="P15" s="393">
        <v>0</v>
      </c>
      <c r="Q15" s="393">
        <v>0</v>
      </c>
      <c r="R15" s="317">
        <v>1000</v>
      </c>
      <c r="S15" s="309">
        <f t="shared" si="3"/>
        <v>1000</v>
      </c>
      <c r="T15" s="319">
        <v>1000</v>
      </c>
      <c r="U15" s="320"/>
      <c r="V15" s="320"/>
      <c r="W15" s="320"/>
      <c r="X15" s="393">
        <v>0</v>
      </c>
      <c r="Y15" s="318">
        <f aca="true" t="shared" si="6" ref="Y15:Y23">L15</f>
        <v>1000</v>
      </c>
      <c r="Z15" s="368">
        <f t="shared" si="4"/>
        <v>550</v>
      </c>
      <c r="AA15" s="309">
        <f t="shared" si="5"/>
        <v>550</v>
      </c>
      <c r="AB15" s="320">
        <v>550</v>
      </c>
      <c r="AC15" s="320"/>
      <c r="AD15" s="320"/>
      <c r="AE15" s="320"/>
    </row>
    <row r="16" spans="1:31" s="257" customFormat="1" ht="40.5" hidden="1">
      <c r="A16" s="394">
        <v>1</v>
      </c>
      <c r="B16" s="310" t="s">
        <v>309</v>
      </c>
      <c r="C16" s="393"/>
      <c r="D16" s="393"/>
      <c r="E16" s="393"/>
      <c r="F16" s="311">
        <f>F17+F20</f>
        <v>9500</v>
      </c>
      <c r="G16" s="311">
        <f aca="true" t="shared" si="7" ref="G16:AD16">G17+G20</f>
        <v>8000</v>
      </c>
      <c r="H16" s="311">
        <f t="shared" si="7"/>
        <v>0</v>
      </c>
      <c r="I16" s="311">
        <f t="shared" si="7"/>
        <v>9500</v>
      </c>
      <c r="J16" s="311">
        <f t="shared" si="7"/>
        <v>9500</v>
      </c>
      <c r="K16" s="311">
        <f t="shared" si="7"/>
        <v>0</v>
      </c>
      <c r="L16" s="311">
        <f t="shared" si="7"/>
        <v>0</v>
      </c>
      <c r="M16" s="311">
        <f t="shared" si="7"/>
        <v>0</v>
      </c>
      <c r="N16" s="311">
        <f t="shared" si="7"/>
        <v>0</v>
      </c>
      <c r="O16" s="311">
        <f t="shared" si="7"/>
        <v>0</v>
      </c>
      <c r="P16" s="311">
        <f t="shared" si="7"/>
        <v>0</v>
      </c>
      <c r="Q16" s="311">
        <f t="shared" si="7"/>
        <v>0</v>
      </c>
      <c r="R16" s="311">
        <f t="shared" si="7"/>
        <v>0</v>
      </c>
      <c r="S16" s="311">
        <f t="shared" si="7"/>
        <v>0</v>
      </c>
      <c r="T16" s="311">
        <f t="shared" si="7"/>
        <v>0</v>
      </c>
      <c r="U16" s="311">
        <f t="shared" si="7"/>
        <v>0</v>
      </c>
      <c r="V16" s="311">
        <f t="shared" si="7"/>
        <v>0</v>
      </c>
      <c r="W16" s="311">
        <f t="shared" si="7"/>
        <v>0</v>
      </c>
      <c r="X16" s="311">
        <f t="shared" si="7"/>
        <v>0</v>
      </c>
      <c r="Y16" s="311">
        <f t="shared" si="7"/>
        <v>0</v>
      </c>
      <c r="Z16" s="311">
        <f t="shared" si="7"/>
        <v>5000</v>
      </c>
      <c r="AA16" s="311">
        <f t="shared" si="7"/>
        <v>5000</v>
      </c>
      <c r="AB16" s="311">
        <f t="shared" si="7"/>
        <v>1000</v>
      </c>
      <c r="AC16" s="311">
        <f t="shared" si="7"/>
        <v>4000</v>
      </c>
      <c r="AD16" s="311">
        <f t="shared" si="7"/>
        <v>0</v>
      </c>
      <c r="AE16" s="323"/>
    </row>
    <row r="17" spans="1:31" ht="15" hidden="1">
      <c r="A17" s="394" t="s">
        <v>79</v>
      </c>
      <c r="B17" s="310" t="s">
        <v>238</v>
      </c>
      <c r="C17" s="393"/>
      <c r="D17" s="393"/>
      <c r="E17" s="393"/>
      <c r="F17" s="311">
        <f>F18</f>
        <v>4500</v>
      </c>
      <c r="G17" s="311">
        <f>G18</f>
        <v>3000</v>
      </c>
      <c r="H17" s="311"/>
      <c r="I17" s="311">
        <f>I18</f>
        <v>4500</v>
      </c>
      <c r="J17" s="311">
        <f>J18</f>
        <v>4500</v>
      </c>
      <c r="K17" s="381">
        <f>K18</f>
        <v>0</v>
      </c>
      <c r="L17" s="382">
        <f>M17+P17</f>
        <v>0</v>
      </c>
      <c r="M17" s="383">
        <f t="shared" si="2"/>
        <v>0</v>
      </c>
      <c r="N17" s="381">
        <f aca="true" t="shared" si="8" ref="N17:X17">N18</f>
        <v>0</v>
      </c>
      <c r="O17" s="381">
        <f t="shared" si="8"/>
        <v>0</v>
      </c>
      <c r="P17" s="381">
        <f t="shared" si="8"/>
        <v>0</v>
      </c>
      <c r="Q17" s="381">
        <f t="shared" si="8"/>
        <v>0</v>
      </c>
      <c r="R17" s="381">
        <f t="shared" si="8"/>
        <v>0</v>
      </c>
      <c r="S17" s="382">
        <f t="shared" si="3"/>
        <v>0</v>
      </c>
      <c r="T17" s="381">
        <f t="shared" si="8"/>
        <v>0</v>
      </c>
      <c r="U17" s="381">
        <f t="shared" si="8"/>
        <v>0</v>
      </c>
      <c r="V17" s="381">
        <f t="shared" si="8"/>
        <v>0</v>
      </c>
      <c r="W17" s="381">
        <f t="shared" si="8"/>
        <v>0</v>
      </c>
      <c r="X17" s="381">
        <f t="shared" si="8"/>
        <v>0</v>
      </c>
      <c r="Y17" s="383">
        <f t="shared" si="6"/>
        <v>0</v>
      </c>
      <c r="Z17" s="368">
        <f t="shared" si="4"/>
        <v>2000</v>
      </c>
      <c r="AA17" s="309">
        <f t="shared" si="5"/>
        <v>2000</v>
      </c>
      <c r="AB17" s="311">
        <f>AB18</f>
        <v>0</v>
      </c>
      <c r="AC17" s="311">
        <f>AC18</f>
        <v>2000</v>
      </c>
      <c r="AD17" s="311">
        <f>AD18</f>
        <v>0</v>
      </c>
      <c r="AE17" s="312"/>
    </row>
    <row r="18" spans="1:31" ht="38.25" hidden="1">
      <c r="A18" s="394"/>
      <c r="B18" s="314" t="s">
        <v>266</v>
      </c>
      <c r="C18" s="392" t="s">
        <v>237</v>
      </c>
      <c r="D18" s="392" t="s">
        <v>304</v>
      </c>
      <c r="E18" s="320"/>
      <c r="F18" s="315">
        <v>4500</v>
      </c>
      <c r="G18" s="315">
        <v>3000</v>
      </c>
      <c r="H18" s="315"/>
      <c r="I18" s="309">
        <v>4500</v>
      </c>
      <c r="J18" s="316">
        <v>4500</v>
      </c>
      <c r="K18" s="384"/>
      <c r="L18" s="382">
        <f>M18+P18</f>
        <v>0</v>
      </c>
      <c r="M18" s="383">
        <f t="shared" si="2"/>
        <v>0</v>
      </c>
      <c r="N18" s="383"/>
      <c r="O18" s="383"/>
      <c r="P18" s="383">
        <v>0</v>
      </c>
      <c r="Q18" s="383">
        <v>0</v>
      </c>
      <c r="R18" s="384"/>
      <c r="S18" s="382">
        <f t="shared" si="3"/>
        <v>0</v>
      </c>
      <c r="T18" s="380"/>
      <c r="U18" s="380"/>
      <c r="V18" s="380"/>
      <c r="W18" s="380"/>
      <c r="X18" s="383">
        <v>0</v>
      </c>
      <c r="Y18" s="383">
        <f t="shared" si="6"/>
        <v>0</v>
      </c>
      <c r="Z18" s="368">
        <f t="shared" si="4"/>
        <v>2000</v>
      </c>
      <c r="AA18" s="309">
        <f t="shared" si="5"/>
        <v>2000</v>
      </c>
      <c r="AB18" s="321"/>
      <c r="AC18" s="337">
        <v>2000</v>
      </c>
      <c r="AD18" s="320"/>
      <c r="AE18" s="336"/>
    </row>
    <row r="19" spans="1:31" ht="51" hidden="1">
      <c r="A19" s="394"/>
      <c r="B19" s="314" t="s">
        <v>299</v>
      </c>
      <c r="C19" s="392" t="s">
        <v>237</v>
      </c>
      <c r="D19" s="392" t="s">
        <v>303</v>
      </c>
      <c r="E19" s="320"/>
      <c r="F19" s="315">
        <v>1600</v>
      </c>
      <c r="G19" s="315"/>
      <c r="H19" s="315"/>
      <c r="I19" s="309">
        <f>J19</f>
        <v>1500</v>
      </c>
      <c r="J19" s="316">
        <v>1500</v>
      </c>
      <c r="K19" s="384"/>
      <c r="L19" s="382"/>
      <c r="M19" s="383"/>
      <c r="N19" s="383"/>
      <c r="O19" s="383"/>
      <c r="P19" s="383"/>
      <c r="Q19" s="383"/>
      <c r="R19" s="384"/>
      <c r="S19" s="382">
        <f t="shared" si="3"/>
        <v>0</v>
      </c>
      <c r="T19" s="380"/>
      <c r="U19" s="380"/>
      <c r="V19" s="380"/>
      <c r="W19" s="380"/>
      <c r="X19" s="383"/>
      <c r="Y19" s="383">
        <f t="shared" si="6"/>
        <v>0</v>
      </c>
      <c r="Z19" s="368">
        <f t="shared" si="4"/>
        <v>1000</v>
      </c>
      <c r="AA19" s="309">
        <f t="shared" si="5"/>
        <v>1000</v>
      </c>
      <c r="AB19" s="321"/>
      <c r="AC19" s="337">
        <v>1000</v>
      </c>
      <c r="AD19" s="320"/>
      <c r="AE19" s="336"/>
    </row>
    <row r="20" spans="1:31" ht="15" hidden="1">
      <c r="A20" s="394" t="s">
        <v>80</v>
      </c>
      <c r="B20" s="310" t="s">
        <v>136</v>
      </c>
      <c r="C20" s="393"/>
      <c r="D20" s="393"/>
      <c r="E20" s="393"/>
      <c r="F20" s="311">
        <f>F21</f>
        <v>5000</v>
      </c>
      <c r="G20" s="311">
        <f aca="true" t="shared" si="9" ref="G20:AD20">G21</f>
        <v>5000</v>
      </c>
      <c r="H20" s="311">
        <f t="shared" si="9"/>
        <v>0</v>
      </c>
      <c r="I20" s="311">
        <f t="shared" si="9"/>
        <v>5000</v>
      </c>
      <c r="J20" s="311">
        <f t="shared" si="9"/>
        <v>5000</v>
      </c>
      <c r="K20" s="311">
        <f t="shared" si="9"/>
        <v>0</v>
      </c>
      <c r="L20" s="311">
        <f t="shared" si="9"/>
        <v>0</v>
      </c>
      <c r="M20" s="311">
        <f t="shared" si="9"/>
        <v>0</v>
      </c>
      <c r="N20" s="311">
        <f t="shared" si="9"/>
        <v>0</v>
      </c>
      <c r="O20" s="311">
        <f t="shared" si="9"/>
        <v>0</v>
      </c>
      <c r="P20" s="311">
        <f t="shared" si="9"/>
        <v>0</v>
      </c>
      <c r="Q20" s="311">
        <f t="shared" si="9"/>
        <v>0</v>
      </c>
      <c r="R20" s="311">
        <f t="shared" si="9"/>
        <v>0</v>
      </c>
      <c r="S20" s="311">
        <f t="shared" si="9"/>
        <v>0</v>
      </c>
      <c r="T20" s="311">
        <f t="shared" si="9"/>
        <v>0</v>
      </c>
      <c r="U20" s="311">
        <f t="shared" si="9"/>
        <v>0</v>
      </c>
      <c r="V20" s="311">
        <f t="shared" si="9"/>
        <v>0</v>
      </c>
      <c r="W20" s="311">
        <f t="shared" si="9"/>
        <v>0</v>
      </c>
      <c r="X20" s="311">
        <f t="shared" si="9"/>
        <v>0</v>
      </c>
      <c r="Y20" s="311">
        <f t="shared" si="9"/>
        <v>0</v>
      </c>
      <c r="Z20" s="311">
        <f t="shared" si="9"/>
        <v>3000</v>
      </c>
      <c r="AA20" s="311">
        <f t="shared" si="9"/>
        <v>3000</v>
      </c>
      <c r="AB20" s="311">
        <f t="shared" si="9"/>
        <v>1000</v>
      </c>
      <c r="AC20" s="311">
        <f t="shared" si="9"/>
        <v>2000</v>
      </c>
      <c r="AD20" s="311">
        <f t="shared" si="9"/>
        <v>0</v>
      </c>
      <c r="AE20" s="312"/>
    </row>
    <row r="21" spans="1:31" ht="25.5" hidden="1">
      <c r="A21" s="394" t="s">
        <v>12</v>
      </c>
      <c r="B21" s="310" t="s">
        <v>269</v>
      </c>
      <c r="C21" s="393"/>
      <c r="D21" s="393"/>
      <c r="E21" s="320"/>
      <c r="F21" s="311">
        <f aca="true" t="shared" si="10" ref="F21:K21">F22</f>
        <v>5000</v>
      </c>
      <c r="G21" s="311">
        <f t="shared" si="10"/>
        <v>5000</v>
      </c>
      <c r="H21" s="311"/>
      <c r="I21" s="311">
        <f t="shared" si="10"/>
        <v>5000</v>
      </c>
      <c r="J21" s="311">
        <f t="shared" si="10"/>
        <v>5000</v>
      </c>
      <c r="K21" s="381">
        <f t="shared" si="10"/>
        <v>0</v>
      </c>
      <c r="L21" s="382">
        <f>M21+P21</f>
        <v>0</v>
      </c>
      <c r="M21" s="383">
        <f t="shared" si="2"/>
        <v>0</v>
      </c>
      <c r="N21" s="381"/>
      <c r="O21" s="381"/>
      <c r="P21" s="381"/>
      <c r="Q21" s="381"/>
      <c r="R21" s="381"/>
      <c r="S21" s="382">
        <f t="shared" si="3"/>
        <v>0</v>
      </c>
      <c r="T21" s="381"/>
      <c r="U21" s="381"/>
      <c r="V21" s="381"/>
      <c r="W21" s="381"/>
      <c r="X21" s="381"/>
      <c r="Y21" s="383">
        <f t="shared" si="6"/>
        <v>0</v>
      </c>
      <c r="Z21" s="368">
        <f t="shared" si="4"/>
        <v>3000</v>
      </c>
      <c r="AA21" s="309">
        <f t="shared" si="5"/>
        <v>3000</v>
      </c>
      <c r="AB21" s="311">
        <f>AB22</f>
        <v>1000</v>
      </c>
      <c r="AC21" s="311">
        <f>AC22</f>
        <v>2000</v>
      </c>
      <c r="AD21" s="311">
        <f>AD22</f>
        <v>0</v>
      </c>
      <c r="AE21" s="312"/>
    </row>
    <row r="22" spans="1:31" ht="38.25" hidden="1">
      <c r="A22" s="313"/>
      <c r="B22" s="336" t="s">
        <v>270</v>
      </c>
      <c r="C22" s="392" t="s">
        <v>255</v>
      </c>
      <c r="D22" s="392" t="s">
        <v>304</v>
      </c>
      <c r="E22" s="320"/>
      <c r="F22" s="315">
        <v>5000</v>
      </c>
      <c r="G22" s="315">
        <v>5000</v>
      </c>
      <c r="H22" s="315"/>
      <c r="I22" s="309">
        <v>5000</v>
      </c>
      <c r="J22" s="316">
        <v>5000</v>
      </c>
      <c r="K22" s="384"/>
      <c r="L22" s="382">
        <f>M22+P22</f>
        <v>0</v>
      </c>
      <c r="M22" s="383">
        <f t="shared" si="2"/>
        <v>0</v>
      </c>
      <c r="N22" s="383"/>
      <c r="O22" s="383"/>
      <c r="P22" s="383"/>
      <c r="Q22" s="383"/>
      <c r="R22" s="384"/>
      <c r="S22" s="382">
        <f t="shared" si="3"/>
        <v>0</v>
      </c>
      <c r="T22" s="380"/>
      <c r="U22" s="380"/>
      <c r="V22" s="380"/>
      <c r="W22" s="380"/>
      <c r="X22" s="383"/>
      <c r="Y22" s="383">
        <f t="shared" si="6"/>
        <v>0</v>
      </c>
      <c r="Z22" s="368">
        <f t="shared" si="4"/>
        <v>3000</v>
      </c>
      <c r="AA22" s="309">
        <f>AB22+AC22</f>
        <v>3000</v>
      </c>
      <c r="AB22" s="337">
        <v>1000</v>
      </c>
      <c r="AC22" s="337">
        <v>2000</v>
      </c>
      <c r="AD22" s="320"/>
      <c r="AE22" s="336"/>
    </row>
    <row r="23" spans="1:31" s="257" customFormat="1" ht="99.75" customHeight="1" hidden="1">
      <c r="A23" s="393">
        <v>2</v>
      </c>
      <c r="B23" s="310" t="s">
        <v>310</v>
      </c>
      <c r="C23" s="393"/>
      <c r="D23" s="393"/>
      <c r="E23" s="393"/>
      <c r="F23" s="311"/>
      <c r="G23" s="311"/>
      <c r="H23" s="311"/>
      <c r="I23" s="309">
        <f>J23+K23</f>
        <v>29311</v>
      </c>
      <c r="J23" s="309">
        <v>17411</v>
      </c>
      <c r="K23" s="351">
        <v>11900</v>
      </c>
      <c r="L23" s="309">
        <f>M23+P23</f>
        <v>10813.8</v>
      </c>
      <c r="M23" s="318">
        <f t="shared" si="2"/>
        <v>7480</v>
      </c>
      <c r="N23" s="365">
        <f>3000+3000</f>
        <v>6000</v>
      </c>
      <c r="O23" s="322">
        <f>874-195+801</f>
        <v>1480</v>
      </c>
      <c r="P23" s="318">
        <f>2009.8+1324</f>
        <v>3333.8</v>
      </c>
      <c r="Q23" s="393"/>
      <c r="R23" s="317"/>
      <c r="S23" s="309">
        <f t="shared" si="3"/>
        <v>3801</v>
      </c>
      <c r="T23" s="349">
        <v>3000</v>
      </c>
      <c r="U23" s="349">
        <v>801</v>
      </c>
      <c r="V23" s="323">
        <v>2009.8</v>
      </c>
      <c r="W23" s="323"/>
      <c r="X23" s="393"/>
      <c r="Y23" s="318">
        <f t="shared" si="6"/>
        <v>10813.8</v>
      </c>
      <c r="Z23" s="368">
        <f>AA23+AD23</f>
        <v>2000</v>
      </c>
      <c r="AA23" s="309">
        <f>AB23+AC23</f>
        <v>2000</v>
      </c>
      <c r="AB23" s="381">
        <f>AB24</f>
        <v>0</v>
      </c>
      <c r="AC23" s="350">
        <v>2000</v>
      </c>
      <c r="AD23" s="350"/>
      <c r="AE23" s="392" t="s">
        <v>306</v>
      </c>
    </row>
    <row r="24" spans="1:31" ht="30" customHeight="1" hidden="1">
      <c r="A24" s="393">
        <v>3</v>
      </c>
      <c r="B24" s="310" t="s">
        <v>311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68">
        <f>AA24+AD24</f>
        <v>1000</v>
      </c>
      <c r="AA24" s="309">
        <f>AB24+AC24</f>
        <v>1000</v>
      </c>
      <c r="AB24" s="381">
        <f>AB25</f>
        <v>0</v>
      </c>
      <c r="AC24" s="309">
        <v>1000</v>
      </c>
      <c r="AD24" s="379"/>
      <c r="AE24" s="379"/>
    </row>
  </sheetData>
  <sheetProtection/>
  <mergeCells count="43">
    <mergeCell ref="AC10:AC11"/>
    <mergeCell ref="AA9:AA11"/>
    <mergeCell ref="AB9:AC9"/>
    <mergeCell ref="AD9:AD11"/>
    <mergeCell ref="J10:J11"/>
    <mergeCell ref="K10:K11"/>
    <mergeCell ref="N10:N11"/>
    <mergeCell ref="O10:O11"/>
    <mergeCell ref="T10:T11"/>
    <mergeCell ref="U10:U11"/>
    <mergeCell ref="AB10:AB11"/>
    <mergeCell ref="S9:S11"/>
    <mergeCell ref="T9:U9"/>
    <mergeCell ref="V9:V11"/>
    <mergeCell ref="W9:W11"/>
    <mergeCell ref="X9:X11"/>
    <mergeCell ref="Z9:Z11"/>
    <mergeCell ref="E9:E11"/>
    <mergeCell ref="F9:G11"/>
    <mergeCell ref="I9:I11"/>
    <mergeCell ref="J9:K9"/>
    <mergeCell ref="L9:L11"/>
    <mergeCell ref="M9:M11"/>
    <mergeCell ref="I6:K8"/>
    <mergeCell ref="R6:X8"/>
    <mergeCell ref="Y6:Y11"/>
    <mergeCell ref="Z6:AD8"/>
    <mergeCell ref="AE6:AE11"/>
    <mergeCell ref="L7:Q8"/>
    <mergeCell ref="N9:O9"/>
    <mergeCell ref="P9:P11"/>
    <mergeCell ref="Q9:Q11"/>
    <mergeCell ref="R9:R11"/>
    <mergeCell ref="A1:AE1"/>
    <mergeCell ref="A2:AE2"/>
    <mergeCell ref="A3:AE3"/>
    <mergeCell ref="AB5:AE5"/>
    <mergeCell ref="A6:A11"/>
    <mergeCell ref="B6:B11"/>
    <mergeCell ref="C6:C11"/>
    <mergeCell ref="D6:D11"/>
    <mergeCell ref="E6:G8"/>
    <mergeCell ref="H6:H11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4.00390625" style="0" customWidth="1"/>
    <col min="2" max="2" width="18.28125" style="0" customWidth="1"/>
    <col min="3" max="3" width="8.00390625" style="0" customWidth="1"/>
    <col min="5" max="5" width="10.57421875" style="0" customWidth="1"/>
    <col min="6" max="6" width="8.140625" style="0" customWidth="1"/>
    <col min="7" max="7" width="0" style="0" hidden="1" customWidth="1"/>
    <col min="10" max="10" width="7.421875" style="0" customWidth="1"/>
    <col min="11" max="22" width="9.140625" style="0" hidden="1" customWidth="1"/>
    <col min="23" max="23" width="8.140625" style="0" customWidth="1"/>
    <col min="24" max="24" width="8.00390625" style="0" customWidth="1"/>
    <col min="26" max="26" width="9.00390625" style="0" customWidth="1"/>
    <col min="28" max="29" width="7.7109375" style="0" customWidth="1"/>
  </cols>
  <sheetData>
    <row r="1" spans="1:28" ht="15">
      <c r="A1" s="508" t="s">
        <v>325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</row>
    <row r="2" spans="1:28" ht="15.75" customHeight="1">
      <c r="A2" s="571" t="str">
        <f>'quy đất'!A2:AE2</f>
        <v>(Kèm theo Quyết định số 4100/QĐ-UBND ngày 19 tháng   12  năm 2022 của UBND huyện)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</row>
    <row r="3" spans="1:28" ht="15.75" customHeight="1">
      <c r="A3" s="572" t="s">
        <v>330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</row>
    <row r="4" spans="1:28" ht="15.7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366"/>
      <c r="X4" s="256"/>
      <c r="Y4" s="256"/>
      <c r="Z4" s="256"/>
      <c r="AA4" s="256"/>
      <c r="AB4" s="256"/>
    </row>
    <row r="5" spans="1:28" ht="15.7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366"/>
      <c r="X5" s="256"/>
      <c r="Y5" s="520" t="s">
        <v>225</v>
      </c>
      <c r="Z5" s="520"/>
      <c r="AA5" s="520"/>
      <c r="AB5" s="520"/>
    </row>
    <row r="6" spans="1:29" ht="15" customHeight="1">
      <c r="A6" s="512" t="s">
        <v>1</v>
      </c>
      <c r="B6" s="512" t="s">
        <v>21</v>
      </c>
      <c r="C6" s="511" t="s">
        <v>2</v>
      </c>
      <c r="D6" s="511" t="s">
        <v>298</v>
      </c>
      <c r="E6" s="512" t="s">
        <v>5</v>
      </c>
      <c r="F6" s="512"/>
      <c r="G6" s="512"/>
      <c r="H6" s="513" t="s">
        <v>226</v>
      </c>
      <c r="I6" s="514"/>
      <c r="J6" s="514"/>
      <c r="K6" s="307"/>
      <c r="L6" s="307"/>
      <c r="M6" s="307"/>
      <c r="N6" s="307"/>
      <c r="O6" s="307"/>
      <c r="P6" s="308"/>
      <c r="Q6" s="526" t="s">
        <v>227</v>
      </c>
      <c r="R6" s="527"/>
      <c r="S6" s="527"/>
      <c r="T6" s="527"/>
      <c r="U6" s="527"/>
      <c r="V6" s="527"/>
      <c r="W6" s="512" t="s">
        <v>305</v>
      </c>
      <c r="X6" s="525" t="s">
        <v>328</v>
      </c>
      <c r="Y6" s="525"/>
      <c r="Z6" s="525"/>
      <c r="AA6" s="525"/>
      <c r="AB6" s="525"/>
      <c r="AC6" s="511" t="s">
        <v>6</v>
      </c>
    </row>
    <row r="7" spans="1:29" ht="15" customHeight="1">
      <c r="A7" s="512"/>
      <c r="B7" s="512"/>
      <c r="C7" s="511"/>
      <c r="D7" s="511"/>
      <c r="E7" s="512"/>
      <c r="F7" s="512"/>
      <c r="G7" s="512"/>
      <c r="H7" s="515"/>
      <c r="I7" s="516"/>
      <c r="J7" s="516"/>
      <c r="K7" s="512" t="s">
        <v>229</v>
      </c>
      <c r="L7" s="512"/>
      <c r="M7" s="512"/>
      <c r="N7" s="512"/>
      <c r="O7" s="512"/>
      <c r="P7" s="512"/>
      <c r="Q7" s="529"/>
      <c r="R7" s="530"/>
      <c r="S7" s="530"/>
      <c r="T7" s="530"/>
      <c r="U7" s="530"/>
      <c r="V7" s="530"/>
      <c r="W7" s="512"/>
      <c r="X7" s="525"/>
      <c r="Y7" s="525"/>
      <c r="Z7" s="525"/>
      <c r="AA7" s="525"/>
      <c r="AB7" s="525"/>
      <c r="AC7" s="511"/>
    </row>
    <row r="8" spans="1:29" ht="15" customHeight="1">
      <c r="A8" s="512"/>
      <c r="B8" s="512"/>
      <c r="C8" s="511"/>
      <c r="D8" s="511"/>
      <c r="E8" s="512"/>
      <c r="F8" s="512"/>
      <c r="G8" s="512"/>
      <c r="H8" s="517"/>
      <c r="I8" s="518"/>
      <c r="J8" s="518"/>
      <c r="K8" s="512"/>
      <c r="L8" s="512"/>
      <c r="M8" s="512"/>
      <c r="N8" s="512"/>
      <c r="O8" s="512"/>
      <c r="P8" s="512"/>
      <c r="Q8" s="532"/>
      <c r="R8" s="533"/>
      <c r="S8" s="533"/>
      <c r="T8" s="533"/>
      <c r="U8" s="533"/>
      <c r="V8" s="533"/>
      <c r="W8" s="512"/>
      <c r="X8" s="525"/>
      <c r="Y8" s="525"/>
      <c r="Z8" s="525"/>
      <c r="AA8" s="525"/>
      <c r="AB8" s="525"/>
      <c r="AC8" s="511"/>
    </row>
    <row r="9" spans="1:29" ht="15" customHeight="1">
      <c r="A9" s="512"/>
      <c r="B9" s="512"/>
      <c r="C9" s="511"/>
      <c r="D9" s="511"/>
      <c r="E9" s="511" t="s">
        <v>24</v>
      </c>
      <c r="F9" s="535" t="s">
        <v>7</v>
      </c>
      <c r="G9" s="536"/>
      <c r="H9" s="522" t="s">
        <v>184</v>
      </c>
      <c r="I9" s="510" t="s">
        <v>25</v>
      </c>
      <c r="J9" s="510"/>
      <c r="K9" s="512" t="s">
        <v>184</v>
      </c>
      <c r="L9" s="511" t="s">
        <v>230</v>
      </c>
      <c r="M9" s="510" t="s">
        <v>25</v>
      </c>
      <c r="N9" s="510"/>
      <c r="O9" s="511" t="s">
        <v>231</v>
      </c>
      <c r="P9" s="511" t="s">
        <v>232</v>
      </c>
      <c r="Q9" s="511" t="s">
        <v>19</v>
      </c>
      <c r="R9" s="511" t="s">
        <v>233</v>
      </c>
      <c r="S9" s="510" t="s">
        <v>25</v>
      </c>
      <c r="T9" s="510"/>
      <c r="U9" s="511" t="s">
        <v>231</v>
      </c>
      <c r="V9" s="511" t="s">
        <v>232</v>
      </c>
      <c r="W9" s="512"/>
      <c r="X9" s="519" t="s">
        <v>19</v>
      </c>
      <c r="Y9" s="511" t="s">
        <v>233</v>
      </c>
      <c r="Z9" s="510" t="s">
        <v>25</v>
      </c>
      <c r="AA9" s="510"/>
      <c r="AB9" s="511" t="s">
        <v>231</v>
      </c>
      <c r="AC9" s="511"/>
    </row>
    <row r="10" spans="1:29" ht="15" customHeight="1">
      <c r="A10" s="512"/>
      <c r="B10" s="512"/>
      <c r="C10" s="511"/>
      <c r="D10" s="511"/>
      <c r="E10" s="511"/>
      <c r="F10" s="537"/>
      <c r="G10" s="538"/>
      <c r="H10" s="523"/>
      <c r="I10" s="511" t="s">
        <v>230</v>
      </c>
      <c r="J10" s="511" t="s">
        <v>231</v>
      </c>
      <c r="K10" s="512"/>
      <c r="L10" s="511"/>
      <c r="M10" s="510" t="s">
        <v>210</v>
      </c>
      <c r="N10" s="510" t="s">
        <v>234</v>
      </c>
      <c r="O10" s="511"/>
      <c r="P10" s="511"/>
      <c r="Q10" s="511"/>
      <c r="R10" s="511"/>
      <c r="S10" s="510" t="s">
        <v>210</v>
      </c>
      <c r="T10" s="510" t="s">
        <v>234</v>
      </c>
      <c r="U10" s="511"/>
      <c r="V10" s="511"/>
      <c r="W10" s="512"/>
      <c r="X10" s="519"/>
      <c r="Y10" s="511"/>
      <c r="Z10" s="510" t="s">
        <v>210</v>
      </c>
      <c r="AA10" s="510" t="s">
        <v>234</v>
      </c>
      <c r="AB10" s="511"/>
      <c r="AC10" s="511"/>
    </row>
    <row r="11" spans="1:29" ht="36.75" customHeight="1">
      <c r="A11" s="512"/>
      <c r="B11" s="512"/>
      <c r="C11" s="511"/>
      <c r="D11" s="511"/>
      <c r="E11" s="511"/>
      <c r="F11" s="539"/>
      <c r="G11" s="540"/>
      <c r="H11" s="524"/>
      <c r="I11" s="511"/>
      <c r="J11" s="511"/>
      <c r="K11" s="512"/>
      <c r="L11" s="511"/>
      <c r="M11" s="510"/>
      <c r="N11" s="510"/>
      <c r="O11" s="511"/>
      <c r="P11" s="511"/>
      <c r="Q11" s="511"/>
      <c r="R11" s="511"/>
      <c r="S11" s="510"/>
      <c r="T11" s="510"/>
      <c r="U11" s="511"/>
      <c r="V11" s="511"/>
      <c r="W11" s="512"/>
      <c r="X11" s="519"/>
      <c r="Y11" s="511"/>
      <c r="Z11" s="510"/>
      <c r="AA11" s="510"/>
      <c r="AB11" s="511"/>
      <c r="AC11" s="511"/>
    </row>
    <row r="12" spans="1:29" ht="25.5">
      <c r="A12" s="338">
        <v>1</v>
      </c>
      <c r="B12" s="338">
        <v>2</v>
      </c>
      <c r="C12" s="338">
        <v>3</v>
      </c>
      <c r="D12" s="338">
        <v>4</v>
      </c>
      <c r="E12" s="338">
        <v>5</v>
      </c>
      <c r="F12" s="338">
        <v>6</v>
      </c>
      <c r="G12" s="338">
        <v>6</v>
      </c>
      <c r="H12" s="338" t="s">
        <v>288</v>
      </c>
      <c r="I12" s="338">
        <v>8</v>
      </c>
      <c r="J12" s="338">
        <v>9</v>
      </c>
      <c r="K12" s="338"/>
      <c r="L12" s="338"/>
      <c r="M12" s="338"/>
      <c r="N12" s="338"/>
      <c r="O12" s="338"/>
      <c r="P12" s="338"/>
      <c r="Q12" s="338" t="s">
        <v>290</v>
      </c>
      <c r="R12" s="338" t="s">
        <v>289</v>
      </c>
      <c r="S12" s="339">
        <v>12</v>
      </c>
      <c r="T12" s="339">
        <v>13</v>
      </c>
      <c r="U12" s="338">
        <v>14</v>
      </c>
      <c r="V12" s="338"/>
      <c r="W12" s="338">
        <v>10</v>
      </c>
      <c r="X12" s="367" t="s">
        <v>318</v>
      </c>
      <c r="Y12" s="338" t="s">
        <v>319</v>
      </c>
      <c r="Z12" s="339">
        <v>13</v>
      </c>
      <c r="AA12" s="339">
        <v>14</v>
      </c>
      <c r="AB12" s="338">
        <v>15</v>
      </c>
      <c r="AC12" s="338">
        <v>16</v>
      </c>
    </row>
    <row r="13" spans="1:29" ht="15">
      <c r="A13" s="393" t="s">
        <v>10</v>
      </c>
      <c r="B13" s="393" t="s">
        <v>327</v>
      </c>
      <c r="C13" s="393"/>
      <c r="D13" s="393"/>
      <c r="E13" s="393"/>
      <c r="F13" s="309">
        <f>F14</f>
        <v>2021</v>
      </c>
      <c r="G13" s="309">
        <f aca="true" t="shared" si="0" ref="G13:AB13">G14</f>
        <v>2021</v>
      </c>
      <c r="H13" s="309">
        <f t="shared" si="0"/>
        <v>1520</v>
      </c>
      <c r="I13" s="309">
        <f t="shared" si="0"/>
        <v>1520</v>
      </c>
      <c r="J13" s="309">
        <f t="shared" si="0"/>
        <v>0</v>
      </c>
      <c r="K13" s="309">
        <f t="shared" si="0"/>
        <v>1418.4</v>
      </c>
      <c r="L13" s="309">
        <f t="shared" si="0"/>
        <v>1418.4</v>
      </c>
      <c r="M13" s="309">
        <f t="shared" si="0"/>
        <v>918.4</v>
      </c>
      <c r="N13" s="309">
        <f t="shared" si="0"/>
        <v>500</v>
      </c>
      <c r="O13" s="309">
        <f t="shared" si="0"/>
        <v>0</v>
      </c>
      <c r="P13" s="309">
        <f t="shared" si="0"/>
        <v>0</v>
      </c>
      <c r="Q13" s="309">
        <f t="shared" si="0"/>
        <v>684</v>
      </c>
      <c r="R13" s="309">
        <f t="shared" si="0"/>
        <v>684</v>
      </c>
      <c r="S13" s="309">
        <f t="shared" si="0"/>
        <v>684</v>
      </c>
      <c r="T13" s="309">
        <f t="shared" si="0"/>
        <v>0</v>
      </c>
      <c r="U13" s="309">
        <f t="shared" si="0"/>
        <v>0</v>
      </c>
      <c r="V13" s="309">
        <f t="shared" si="0"/>
        <v>0</v>
      </c>
      <c r="W13" s="309">
        <f t="shared" si="0"/>
        <v>1418.4</v>
      </c>
      <c r="X13" s="309">
        <f t="shared" si="0"/>
        <v>95</v>
      </c>
      <c r="Y13" s="309">
        <f t="shared" si="0"/>
        <v>95</v>
      </c>
      <c r="Z13" s="309">
        <f t="shared" si="0"/>
        <v>95</v>
      </c>
      <c r="AA13" s="309">
        <f t="shared" si="0"/>
        <v>0</v>
      </c>
      <c r="AB13" s="309">
        <f t="shared" si="0"/>
        <v>0</v>
      </c>
      <c r="AC13" s="393"/>
    </row>
    <row r="14" spans="1:29" ht="15">
      <c r="A14" s="393">
        <v>1</v>
      </c>
      <c r="B14" s="310" t="s">
        <v>136</v>
      </c>
      <c r="C14" s="393"/>
      <c r="D14" s="393"/>
      <c r="E14" s="393"/>
      <c r="F14" s="311">
        <f>F15+F17</f>
        <v>2021</v>
      </c>
      <c r="G14" s="311">
        <f aca="true" t="shared" si="1" ref="G14:AB14">G15+G17</f>
        <v>2021</v>
      </c>
      <c r="H14" s="311">
        <f t="shared" si="1"/>
        <v>1520</v>
      </c>
      <c r="I14" s="311">
        <f t="shared" si="1"/>
        <v>1520</v>
      </c>
      <c r="J14" s="311">
        <f t="shared" si="1"/>
        <v>0</v>
      </c>
      <c r="K14" s="311">
        <f t="shared" si="1"/>
        <v>1418.4</v>
      </c>
      <c r="L14" s="311">
        <f t="shared" si="1"/>
        <v>1418.4</v>
      </c>
      <c r="M14" s="311">
        <f t="shared" si="1"/>
        <v>918.4</v>
      </c>
      <c r="N14" s="311">
        <f t="shared" si="1"/>
        <v>500</v>
      </c>
      <c r="O14" s="311">
        <f t="shared" si="1"/>
        <v>0</v>
      </c>
      <c r="P14" s="311">
        <f t="shared" si="1"/>
        <v>0</v>
      </c>
      <c r="Q14" s="311">
        <f t="shared" si="1"/>
        <v>684</v>
      </c>
      <c r="R14" s="311">
        <f t="shared" si="1"/>
        <v>684</v>
      </c>
      <c r="S14" s="311">
        <f t="shared" si="1"/>
        <v>684</v>
      </c>
      <c r="T14" s="311">
        <f t="shared" si="1"/>
        <v>0</v>
      </c>
      <c r="U14" s="311">
        <f t="shared" si="1"/>
        <v>0</v>
      </c>
      <c r="V14" s="311">
        <f t="shared" si="1"/>
        <v>0</v>
      </c>
      <c r="W14" s="311">
        <f t="shared" si="1"/>
        <v>1418.4</v>
      </c>
      <c r="X14" s="369">
        <f t="shared" si="1"/>
        <v>95</v>
      </c>
      <c r="Y14" s="311">
        <f t="shared" si="1"/>
        <v>95</v>
      </c>
      <c r="Z14" s="311">
        <f t="shared" si="1"/>
        <v>95</v>
      </c>
      <c r="AA14" s="311">
        <f t="shared" si="1"/>
        <v>0</v>
      </c>
      <c r="AB14" s="311">
        <f t="shared" si="1"/>
        <v>0</v>
      </c>
      <c r="AC14" s="312"/>
    </row>
    <row r="15" spans="1:29" ht="15">
      <c r="A15" s="393" t="s">
        <v>79</v>
      </c>
      <c r="B15" s="344" t="s">
        <v>240</v>
      </c>
      <c r="C15" s="377"/>
      <c r="D15" s="377"/>
      <c r="E15" s="377"/>
      <c r="F15" s="378">
        <f>SUM(F16:F16)</f>
        <v>2021</v>
      </c>
      <c r="G15" s="378">
        <f>SUM(G16:G16)</f>
        <v>2021</v>
      </c>
      <c r="H15" s="378">
        <f>SUM(H16:H16)</f>
        <v>1520</v>
      </c>
      <c r="I15" s="378">
        <f>SUM(I16:I16)</f>
        <v>1520</v>
      </c>
      <c r="J15" s="378">
        <f>SUM(J16:J16)</f>
        <v>0</v>
      </c>
      <c r="K15" s="309">
        <f>L15+O15</f>
        <v>1418.4</v>
      </c>
      <c r="L15" s="318">
        <f>M15+N15</f>
        <v>1418.4</v>
      </c>
      <c r="M15" s="378">
        <f aca="true" t="shared" si="2" ref="M15:V15">SUM(M16:M16)</f>
        <v>918.4</v>
      </c>
      <c r="N15" s="378">
        <f t="shared" si="2"/>
        <v>500</v>
      </c>
      <c r="O15" s="378">
        <f t="shared" si="2"/>
        <v>0</v>
      </c>
      <c r="P15" s="378">
        <f t="shared" si="2"/>
        <v>0</v>
      </c>
      <c r="Q15" s="378">
        <f t="shared" si="2"/>
        <v>684</v>
      </c>
      <c r="R15" s="309">
        <f>S15+T15</f>
        <v>684</v>
      </c>
      <c r="S15" s="378">
        <f t="shared" si="2"/>
        <v>684</v>
      </c>
      <c r="T15" s="378">
        <f t="shared" si="2"/>
        <v>0</v>
      </c>
      <c r="U15" s="378">
        <f t="shared" si="2"/>
        <v>0</v>
      </c>
      <c r="V15" s="378">
        <f t="shared" si="2"/>
        <v>0</v>
      </c>
      <c r="W15" s="318">
        <f>K15</f>
        <v>1418.4</v>
      </c>
      <c r="X15" s="368">
        <f>Y15+AB15</f>
        <v>95</v>
      </c>
      <c r="Y15" s="309">
        <f>Z15+AA15</f>
        <v>95</v>
      </c>
      <c r="Z15" s="378">
        <f>SUM(Z16:Z16)</f>
        <v>95</v>
      </c>
      <c r="AA15" s="378">
        <f>SUM(AA16:AA16)</f>
        <v>0</v>
      </c>
      <c r="AB15" s="378">
        <f>SUM(AB16:AB16)</f>
        <v>0</v>
      </c>
      <c r="AC15" s="377"/>
    </row>
    <row r="16" spans="1:29" ht="38.25">
      <c r="A16" s="324"/>
      <c r="B16" s="325" t="s">
        <v>84</v>
      </c>
      <c r="C16" s="326" t="s">
        <v>241</v>
      </c>
      <c r="D16" s="326" t="s">
        <v>99</v>
      </c>
      <c r="E16" s="326" t="s">
        <v>242</v>
      </c>
      <c r="F16" s="327">
        <v>2021</v>
      </c>
      <c r="G16" s="327">
        <v>2021</v>
      </c>
      <c r="H16" s="328">
        <v>1520</v>
      </c>
      <c r="I16" s="329">
        <v>1520</v>
      </c>
      <c r="J16" s="330"/>
      <c r="K16" s="309">
        <f>L16+O16</f>
        <v>1418.4</v>
      </c>
      <c r="L16" s="318">
        <f>M16+N16</f>
        <v>1418.4</v>
      </c>
      <c r="M16" s="331">
        <v>918.4</v>
      </c>
      <c r="N16" s="331">
        <v>500</v>
      </c>
      <c r="O16" s="331">
        <v>0</v>
      </c>
      <c r="P16" s="331">
        <v>0</v>
      </c>
      <c r="Q16" s="332">
        <v>684</v>
      </c>
      <c r="R16" s="309">
        <f>S16+T16</f>
        <v>684</v>
      </c>
      <c r="S16" s="333">
        <v>684</v>
      </c>
      <c r="T16" s="334"/>
      <c r="U16" s="334"/>
      <c r="V16" s="334"/>
      <c r="W16" s="318">
        <f>K16</f>
        <v>1418.4</v>
      </c>
      <c r="X16" s="368">
        <f>Y16+AB16</f>
        <v>95</v>
      </c>
      <c r="Y16" s="309">
        <f>Z16+AA16</f>
        <v>95</v>
      </c>
      <c r="Z16" s="334">
        <v>95</v>
      </c>
      <c r="AA16" s="334"/>
      <c r="AB16" s="334"/>
      <c r="AC16" s="334"/>
    </row>
  </sheetData>
  <sheetProtection/>
  <mergeCells count="41">
    <mergeCell ref="AC6:AC11"/>
    <mergeCell ref="K7:P8"/>
    <mergeCell ref="S9:T9"/>
    <mergeCell ref="Z10:Z11"/>
    <mergeCell ref="S10:S11"/>
    <mergeCell ref="Q9:Q11"/>
    <mergeCell ref="AB9:AB11"/>
    <mergeCell ref="T10:T11"/>
    <mergeCell ref="AA10:AA11"/>
    <mergeCell ref="W6:W11"/>
    <mergeCell ref="X6:AB8"/>
    <mergeCell ref="Y9:Y11"/>
    <mergeCell ref="Z9:AA9"/>
    <mergeCell ref="X9:X11"/>
    <mergeCell ref="Q6:V8"/>
    <mergeCell ref="C6:C11"/>
    <mergeCell ref="D6:D11"/>
    <mergeCell ref="E6:G8"/>
    <mergeCell ref="H6:J8"/>
    <mergeCell ref="J10:J11"/>
    <mergeCell ref="N10:N11"/>
    <mergeCell ref="A1:AB1"/>
    <mergeCell ref="A2:AB2"/>
    <mergeCell ref="A3:AB3"/>
    <mergeCell ref="O9:O11"/>
    <mergeCell ref="U9:U11"/>
    <mergeCell ref="V9:V11"/>
    <mergeCell ref="I10:I11"/>
    <mergeCell ref="M10:M11"/>
    <mergeCell ref="I9:J9"/>
    <mergeCell ref="L9:L11"/>
    <mergeCell ref="E9:E11"/>
    <mergeCell ref="K9:K11"/>
    <mergeCell ref="Y5:AB5"/>
    <mergeCell ref="A6:A11"/>
    <mergeCell ref="F9:G11"/>
    <mergeCell ref="H9:H11"/>
    <mergeCell ref="R9:R11"/>
    <mergeCell ref="P9:P11"/>
    <mergeCell ref="M9:N9"/>
    <mergeCell ref="B6:B11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A1" sqref="A1:Z1"/>
    </sheetView>
  </sheetViews>
  <sheetFormatPr defaultColWidth="9.140625" defaultRowHeight="15"/>
  <cols>
    <col min="1" max="1" width="5.7109375" style="0" customWidth="1"/>
    <col min="2" max="2" width="24.8515625" style="0" customWidth="1"/>
    <col min="3" max="4" width="8.00390625" style="0" customWidth="1"/>
    <col min="5" max="5" width="9.28125" style="0" customWidth="1"/>
    <col min="6" max="6" width="7.421875" style="0" customWidth="1"/>
    <col min="8" max="8" width="8.140625" style="0" customWidth="1"/>
    <col min="9" max="9" width="7.8515625" style="0" customWidth="1"/>
    <col min="10" max="22" width="0" style="0" hidden="1" customWidth="1"/>
    <col min="23" max="23" width="8.28125" style="0" customWidth="1"/>
    <col min="24" max="24" width="7.8515625" style="0" customWidth="1"/>
    <col min="26" max="26" width="6.8515625" style="0" customWidth="1"/>
    <col min="28" max="28" width="7.00390625" style="0" customWidth="1"/>
    <col min="29" max="29" width="6.7109375" style="0" customWidth="1"/>
  </cols>
  <sheetData>
    <row r="1" spans="1:29" ht="15">
      <c r="A1" s="508" t="s">
        <v>325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395"/>
      <c r="AB1" s="395"/>
      <c r="AC1" s="395"/>
    </row>
    <row r="2" spans="1:29" ht="15">
      <c r="A2" s="571" t="str">
        <f>'xã ea ly'!A2:AB2</f>
        <v>(Kèm theo Quyết định số 4100/QĐ-UBND ngày 19 tháng   12  năm 2022 của UBND huyện)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395"/>
      <c r="AB2" s="395"/>
      <c r="AC2" s="395"/>
    </row>
    <row r="3" spans="1:29" ht="15">
      <c r="A3" s="572" t="s">
        <v>331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395"/>
      <c r="AB3" s="395"/>
      <c r="AC3" s="395"/>
    </row>
    <row r="4" spans="1:29" ht="1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66"/>
      <c r="V4" s="396"/>
      <c r="W4" s="396"/>
      <c r="X4" s="396"/>
      <c r="Y4" s="396"/>
      <c r="Z4" s="396"/>
      <c r="AA4" s="395"/>
      <c r="AB4" s="395"/>
      <c r="AC4" s="395"/>
    </row>
    <row r="5" spans="1:29" ht="15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66"/>
      <c r="V5" s="396"/>
      <c r="W5" s="520" t="s">
        <v>225</v>
      </c>
      <c r="X5" s="520"/>
      <c r="Y5" s="520"/>
      <c r="Z5" s="520"/>
      <c r="AA5" s="520"/>
      <c r="AB5" s="520"/>
      <c r="AC5" s="520"/>
    </row>
    <row r="6" spans="1:29" ht="15" customHeight="1">
      <c r="A6" s="573" t="s">
        <v>1</v>
      </c>
      <c r="B6" s="573" t="s">
        <v>21</v>
      </c>
      <c r="C6" s="574" t="s">
        <v>2</v>
      </c>
      <c r="D6" s="574" t="s">
        <v>298</v>
      </c>
      <c r="E6" s="573" t="s">
        <v>5</v>
      </c>
      <c r="F6" s="573"/>
      <c r="G6" s="575" t="s">
        <v>226</v>
      </c>
      <c r="H6" s="576"/>
      <c r="I6" s="576"/>
      <c r="J6" s="397"/>
      <c r="K6" s="397"/>
      <c r="L6" s="397"/>
      <c r="M6" s="397"/>
      <c r="N6" s="397"/>
      <c r="O6" s="398"/>
      <c r="P6" s="581" t="s">
        <v>227</v>
      </c>
      <c r="Q6" s="582"/>
      <c r="R6" s="582"/>
      <c r="S6" s="582"/>
      <c r="T6" s="582"/>
      <c r="U6" s="582"/>
      <c r="V6" s="583"/>
      <c r="W6" s="573" t="s">
        <v>305</v>
      </c>
      <c r="X6" s="598" t="s">
        <v>328</v>
      </c>
      <c r="Y6" s="598"/>
      <c r="Z6" s="598"/>
      <c r="AA6" s="598"/>
      <c r="AB6" s="598"/>
      <c r="AC6" s="574" t="s">
        <v>6</v>
      </c>
    </row>
    <row r="7" spans="1:29" ht="15">
      <c r="A7" s="573"/>
      <c r="B7" s="573"/>
      <c r="C7" s="574"/>
      <c r="D7" s="574"/>
      <c r="E7" s="573"/>
      <c r="F7" s="573"/>
      <c r="G7" s="577"/>
      <c r="H7" s="578"/>
      <c r="I7" s="578"/>
      <c r="J7" s="573" t="s">
        <v>229</v>
      </c>
      <c r="K7" s="573"/>
      <c r="L7" s="573"/>
      <c r="M7" s="573"/>
      <c r="N7" s="573"/>
      <c r="O7" s="573"/>
      <c r="P7" s="584"/>
      <c r="Q7" s="585"/>
      <c r="R7" s="585"/>
      <c r="S7" s="585"/>
      <c r="T7" s="585"/>
      <c r="U7" s="585"/>
      <c r="V7" s="586"/>
      <c r="W7" s="573"/>
      <c r="X7" s="598"/>
      <c r="Y7" s="598"/>
      <c r="Z7" s="598"/>
      <c r="AA7" s="598"/>
      <c r="AB7" s="598"/>
      <c r="AC7" s="574"/>
    </row>
    <row r="8" spans="1:29" ht="15">
      <c r="A8" s="573"/>
      <c r="B8" s="573"/>
      <c r="C8" s="574"/>
      <c r="D8" s="574"/>
      <c r="E8" s="573"/>
      <c r="F8" s="573"/>
      <c r="G8" s="579"/>
      <c r="H8" s="580"/>
      <c r="I8" s="580"/>
      <c r="J8" s="573"/>
      <c r="K8" s="573"/>
      <c r="L8" s="573"/>
      <c r="M8" s="573"/>
      <c r="N8" s="573"/>
      <c r="O8" s="573"/>
      <c r="P8" s="587"/>
      <c r="Q8" s="588"/>
      <c r="R8" s="588"/>
      <c r="S8" s="588"/>
      <c r="T8" s="588"/>
      <c r="U8" s="588"/>
      <c r="V8" s="589"/>
      <c r="W8" s="573"/>
      <c r="X8" s="598"/>
      <c r="Y8" s="598"/>
      <c r="Z8" s="598"/>
      <c r="AA8" s="598"/>
      <c r="AB8" s="598"/>
      <c r="AC8" s="574"/>
    </row>
    <row r="9" spans="1:29" ht="15">
      <c r="A9" s="573"/>
      <c r="B9" s="573"/>
      <c r="C9" s="574"/>
      <c r="D9" s="574"/>
      <c r="E9" s="574" t="s">
        <v>24</v>
      </c>
      <c r="F9" s="591" t="s">
        <v>7</v>
      </c>
      <c r="G9" s="594" t="s">
        <v>184</v>
      </c>
      <c r="H9" s="590" t="s">
        <v>25</v>
      </c>
      <c r="I9" s="590"/>
      <c r="J9" s="573" t="s">
        <v>184</v>
      </c>
      <c r="K9" s="574" t="s">
        <v>230</v>
      </c>
      <c r="L9" s="590" t="s">
        <v>25</v>
      </c>
      <c r="M9" s="590"/>
      <c r="N9" s="574" t="s">
        <v>231</v>
      </c>
      <c r="O9" s="574" t="s">
        <v>232</v>
      </c>
      <c r="P9" s="574" t="s">
        <v>19</v>
      </c>
      <c r="Q9" s="574" t="s">
        <v>233</v>
      </c>
      <c r="R9" s="590" t="s">
        <v>25</v>
      </c>
      <c r="S9" s="590"/>
      <c r="T9" s="574" t="s">
        <v>231</v>
      </c>
      <c r="U9" s="574" t="s">
        <v>232</v>
      </c>
      <c r="V9" s="574" t="s">
        <v>232</v>
      </c>
      <c r="W9" s="573"/>
      <c r="X9" s="597" t="s">
        <v>19</v>
      </c>
      <c r="Y9" s="574" t="s">
        <v>233</v>
      </c>
      <c r="Z9" s="590" t="s">
        <v>25</v>
      </c>
      <c r="AA9" s="590"/>
      <c r="AB9" s="574" t="s">
        <v>231</v>
      </c>
      <c r="AC9" s="574"/>
    </row>
    <row r="10" spans="1:29" ht="15">
      <c r="A10" s="573"/>
      <c r="B10" s="573"/>
      <c r="C10" s="574"/>
      <c r="D10" s="574"/>
      <c r="E10" s="574"/>
      <c r="F10" s="592"/>
      <c r="G10" s="595"/>
      <c r="H10" s="574" t="s">
        <v>230</v>
      </c>
      <c r="I10" s="574" t="s">
        <v>231</v>
      </c>
      <c r="J10" s="573"/>
      <c r="K10" s="574"/>
      <c r="L10" s="590" t="s">
        <v>210</v>
      </c>
      <c r="M10" s="590" t="s">
        <v>234</v>
      </c>
      <c r="N10" s="574"/>
      <c r="O10" s="574"/>
      <c r="P10" s="574"/>
      <c r="Q10" s="574"/>
      <c r="R10" s="590" t="s">
        <v>210</v>
      </c>
      <c r="S10" s="590" t="s">
        <v>234</v>
      </c>
      <c r="T10" s="574"/>
      <c r="U10" s="574"/>
      <c r="V10" s="574"/>
      <c r="W10" s="573"/>
      <c r="X10" s="597"/>
      <c r="Y10" s="574"/>
      <c r="Z10" s="590" t="s">
        <v>210</v>
      </c>
      <c r="AA10" s="590" t="s">
        <v>234</v>
      </c>
      <c r="AB10" s="574"/>
      <c r="AC10" s="574"/>
    </row>
    <row r="11" spans="1:29" ht="59.25" customHeight="1">
      <c r="A11" s="573"/>
      <c r="B11" s="573"/>
      <c r="C11" s="574"/>
      <c r="D11" s="574"/>
      <c r="E11" s="574"/>
      <c r="F11" s="593"/>
      <c r="G11" s="596"/>
      <c r="H11" s="574"/>
      <c r="I11" s="574"/>
      <c r="J11" s="573"/>
      <c r="K11" s="574"/>
      <c r="L11" s="590"/>
      <c r="M11" s="590"/>
      <c r="N11" s="574"/>
      <c r="O11" s="574"/>
      <c r="P11" s="574"/>
      <c r="Q11" s="574"/>
      <c r="R11" s="590"/>
      <c r="S11" s="590"/>
      <c r="T11" s="574"/>
      <c r="U11" s="574"/>
      <c r="V11" s="574"/>
      <c r="W11" s="573"/>
      <c r="X11" s="597"/>
      <c r="Y11" s="574"/>
      <c r="Z11" s="590"/>
      <c r="AA11" s="590"/>
      <c r="AB11" s="574"/>
      <c r="AC11" s="574"/>
    </row>
    <row r="12" spans="1:29" ht="28.5">
      <c r="A12" s="399">
        <v>1</v>
      </c>
      <c r="B12" s="399">
        <v>2</v>
      </c>
      <c r="C12" s="399">
        <v>3</v>
      </c>
      <c r="D12" s="399">
        <v>4</v>
      </c>
      <c r="E12" s="399">
        <v>5</v>
      </c>
      <c r="F12" s="399">
        <v>6</v>
      </c>
      <c r="G12" s="399" t="s">
        <v>288</v>
      </c>
      <c r="H12" s="399">
        <v>8</v>
      </c>
      <c r="I12" s="399">
        <v>9</v>
      </c>
      <c r="J12" s="399"/>
      <c r="K12" s="399"/>
      <c r="L12" s="399"/>
      <c r="M12" s="399"/>
      <c r="N12" s="399"/>
      <c r="O12" s="399"/>
      <c r="P12" s="399" t="s">
        <v>290</v>
      </c>
      <c r="Q12" s="399" t="s">
        <v>289</v>
      </c>
      <c r="R12" s="400">
        <v>12</v>
      </c>
      <c r="S12" s="400">
        <v>13</v>
      </c>
      <c r="T12" s="399">
        <v>14</v>
      </c>
      <c r="U12" s="399"/>
      <c r="V12" s="399"/>
      <c r="W12" s="399">
        <v>10</v>
      </c>
      <c r="X12" s="401" t="s">
        <v>318</v>
      </c>
      <c r="Y12" s="399" t="s">
        <v>319</v>
      </c>
      <c r="Z12" s="400">
        <v>13</v>
      </c>
      <c r="AA12" s="400">
        <v>14</v>
      </c>
      <c r="AB12" s="399">
        <v>15</v>
      </c>
      <c r="AC12" s="399">
        <v>16</v>
      </c>
    </row>
    <row r="13" spans="1:29" ht="15">
      <c r="A13" s="402" t="s">
        <v>10</v>
      </c>
      <c r="B13" s="402" t="s">
        <v>327</v>
      </c>
      <c r="C13" s="402"/>
      <c r="D13" s="402"/>
      <c r="E13" s="402"/>
      <c r="F13" s="403">
        <f>F14</f>
        <v>4000</v>
      </c>
      <c r="G13" s="403">
        <f aca="true" t="shared" si="0" ref="G13:AB13">G14</f>
        <v>3776</v>
      </c>
      <c r="H13" s="403">
        <f t="shared" si="0"/>
        <v>3776</v>
      </c>
      <c r="I13" s="403">
        <f t="shared" si="0"/>
        <v>0</v>
      </c>
      <c r="J13" s="403">
        <f t="shared" si="0"/>
        <v>121</v>
      </c>
      <c r="K13" s="403">
        <f t="shared" si="0"/>
        <v>121</v>
      </c>
      <c r="L13" s="403">
        <f t="shared" si="0"/>
        <v>0</v>
      </c>
      <c r="M13" s="403">
        <f t="shared" si="0"/>
        <v>121</v>
      </c>
      <c r="N13" s="403">
        <f t="shared" si="0"/>
        <v>0</v>
      </c>
      <c r="O13" s="403">
        <f t="shared" si="0"/>
        <v>0</v>
      </c>
      <c r="P13" s="403">
        <f t="shared" si="0"/>
        <v>500</v>
      </c>
      <c r="Q13" s="403">
        <f t="shared" si="0"/>
        <v>500</v>
      </c>
      <c r="R13" s="403">
        <f t="shared" si="0"/>
        <v>0</v>
      </c>
      <c r="S13" s="403">
        <f t="shared" si="0"/>
        <v>500</v>
      </c>
      <c r="T13" s="403">
        <f t="shared" si="0"/>
        <v>0</v>
      </c>
      <c r="U13" s="403">
        <f t="shared" si="0"/>
        <v>0</v>
      </c>
      <c r="V13" s="403">
        <f t="shared" si="0"/>
        <v>0</v>
      </c>
      <c r="W13" s="403">
        <f t="shared" si="0"/>
        <v>121</v>
      </c>
      <c r="X13" s="403">
        <f t="shared" si="0"/>
        <v>2000</v>
      </c>
      <c r="Y13" s="403">
        <f t="shared" si="0"/>
        <v>2000</v>
      </c>
      <c r="Z13" s="403">
        <f t="shared" si="0"/>
        <v>0</v>
      </c>
      <c r="AA13" s="403">
        <f t="shared" si="0"/>
        <v>2000</v>
      </c>
      <c r="AB13" s="403">
        <f t="shared" si="0"/>
        <v>0</v>
      </c>
      <c r="AC13" s="402"/>
    </row>
    <row r="14" spans="1:29" ht="15">
      <c r="A14" s="404">
        <v>1</v>
      </c>
      <c r="B14" s="405" t="s">
        <v>136</v>
      </c>
      <c r="C14" s="402"/>
      <c r="D14" s="402"/>
      <c r="E14" s="402"/>
      <c r="F14" s="406">
        <f>F15+F18+F22</f>
        <v>4000</v>
      </c>
      <c r="G14" s="406">
        <f aca="true" t="shared" si="1" ref="G14:AB14">G15+G18+G22</f>
        <v>3776</v>
      </c>
      <c r="H14" s="406">
        <f t="shared" si="1"/>
        <v>3776</v>
      </c>
      <c r="I14" s="406">
        <f t="shared" si="1"/>
        <v>0</v>
      </c>
      <c r="J14" s="403">
        <f>K14+N14</f>
        <v>121</v>
      </c>
      <c r="K14" s="407">
        <f>L14+M14</f>
        <v>121</v>
      </c>
      <c r="L14" s="406">
        <f t="shared" si="1"/>
        <v>0</v>
      </c>
      <c r="M14" s="406">
        <f t="shared" si="1"/>
        <v>121</v>
      </c>
      <c r="N14" s="406">
        <f t="shared" si="1"/>
        <v>0</v>
      </c>
      <c r="O14" s="406">
        <f t="shared" si="1"/>
        <v>0</v>
      </c>
      <c r="P14" s="406">
        <f t="shared" si="1"/>
        <v>500</v>
      </c>
      <c r="Q14" s="403">
        <f>R14+S14</f>
        <v>500</v>
      </c>
      <c r="R14" s="406">
        <f t="shared" si="1"/>
        <v>0</v>
      </c>
      <c r="S14" s="406">
        <f t="shared" si="1"/>
        <v>500</v>
      </c>
      <c r="T14" s="406">
        <f t="shared" si="1"/>
        <v>0</v>
      </c>
      <c r="U14" s="406">
        <f t="shared" si="1"/>
        <v>0</v>
      </c>
      <c r="V14" s="406">
        <f t="shared" si="1"/>
        <v>0</v>
      </c>
      <c r="W14" s="407">
        <f>J14</f>
        <v>121</v>
      </c>
      <c r="X14" s="408">
        <f>Y14+AB14</f>
        <v>2000</v>
      </c>
      <c r="Y14" s="403">
        <f>Z14+AA14</f>
        <v>2000</v>
      </c>
      <c r="Z14" s="406">
        <f t="shared" si="1"/>
        <v>0</v>
      </c>
      <c r="AA14" s="406">
        <f t="shared" si="1"/>
        <v>2000</v>
      </c>
      <c r="AB14" s="406">
        <f t="shared" si="1"/>
        <v>0</v>
      </c>
      <c r="AC14" s="409"/>
    </row>
    <row r="15" spans="1:29" ht="42.75">
      <c r="A15" s="402" t="s">
        <v>79</v>
      </c>
      <c r="B15" s="405" t="s">
        <v>239</v>
      </c>
      <c r="C15" s="402"/>
      <c r="D15" s="402"/>
      <c r="E15" s="402"/>
      <c r="F15" s="406">
        <f>SUM(F16:F17)</f>
        <v>4000</v>
      </c>
      <c r="G15" s="406">
        <f aca="true" t="shared" si="2" ref="G15:AB15">SUM(G16:G17)</f>
        <v>3776</v>
      </c>
      <c r="H15" s="406">
        <f t="shared" si="2"/>
        <v>3776</v>
      </c>
      <c r="I15" s="406">
        <f t="shared" si="2"/>
        <v>0</v>
      </c>
      <c r="J15" s="403">
        <f>K15+N15</f>
        <v>121</v>
      </c>
      <c r="K15" s="407">
        <f>L15+M15</f>
        <v>121</v>
      </c>
      <c r="L15" s="406">
        <f t="shared" si="2"/>
        <v>0</v>
      </c>
      <c r="M15" s="406">
        <f t="shared" si="2"/>
        <v>121</v>
      </c>
      <c r="N15" s="406">
        <f t="shared" si="2"/>
        <v>0</v>
      </c>
      <c r="O15" s="406">
        <f t="shared" si="2"/>
        <v>0</v>
      </c>
      <c r="P15" s="406">
        <f t="shared" si="2"/>
        <v>500</v>
      </c>
      <c r="Q15" s="403">
        <f>R15+S15</f>
        <v>500</v>
      </c>
      <c r="R15" s="406">
        <f t="shared" si="2"/>
        <v>0</v>
      </c>
      <c r="S15" s="406">
        <f t="shared" si="2"/>
        <v>500</v>
      </c>
      <c r="T15" s="406">
        <f t="shared" si="2"/>
        <v>0</v>
      </c>
      <c r="U15" s="406">
        <f t="shared" si="2"/>
        <v>0</v>
      </c>
      <c r="V15" s="406">
        <f t="shared" si="2"/>
        <v>0</v>
      </c>
      <c r="W15" s="407">
        <f>J15</f>
        <v>121</v>
      </c>
      <c r="X15" s="408">
        <f>Y15+AB15</f>
        <v>2000</v>
      </c>
      <c r="Y15" s="403">
        <f>Z15+AA15</f>
        <v>2000</v>
      </c>
      <c r="Z15" s="406">
        <f t="shared" si="2"/>
        <v>0</v>
      </c>
      <c r="AA15" s="406">
        <f t="shared" si="2"/>
        <v>2000</v>
      </c>
      <c r="AB15" s="406">
        <f t="shared" si="2"/>
        <v>0</v>
      </c>
      <c r="AC15" s="409"/>
    </row>
    <row r="16" spans="1:29" ht="85.5" customHeight="1">
      <c r="A16" s="410"/>
      <c r="B16" s="411" t="s">
        <v>182</v>
      </c>
      <c r="C16" s="412" t="s">
        <v>252</v>
      </c>
      <c r="D16" s="412" t="s">
        <v>54</v>
      </c>
      <c r="E16" s="412" t="s">
        <v>253</v>
      </c>
      <c r="F16" s="413">
        <v>4000</v>
      </c>
      <c r="G16" s="403">
        <v>3776</v>
      </c>
      <c r="H16" s="414">
        <v>3776</v>
      </c>
      <c r="I16" s="404"/>
      <c r="J16" s="403">
        <f>K16+N16</f>
        <v>121</v>
      </c>
      <c r="K16" s="407">
        <f>L16+M16</f>
        <v>121</v>
      </c>
      <c r="L16" s="402"/>
      <c r="M16" s="402">
        <v>121</v>
      </c>
      <c r="N16" s="402">
        <v>0</v>
      </c>
      <c r="O16" s="402">
        <v>0</v>
      </c>
      <c r="P16" s="404">
        <v>500</v>
      </c>
      <c r="Q16" s="403">
        <f>R16+S16</f>
        <v>500</v>
      </c>
      <c r="R16" s="415"/>
      <c r="S16" s="416">
        <v>500</v>
      </c>
      <c r="T16" s="415"/>
      <c r="U16" s="415"/>
      <c r="V16" s="402">
        <v>0</v>
      </c>
      <c r="W16" s="407">
        <f>J16</f>
        <v>121</v>
      </c>
      <c r="X16" s="408">
        <f>Y16+AB16</f>
        <v>2000</v>
      </c>
      <c r="Y16" s="403">
        <f>Z16+AA16</f>
        <v>2000</v>
      </c>
      <c r="Z16" s="415"/>
      <c r="AA16" s="417">
        <v>2000</v>
      </c>
      <c r="AB16" s="415"/>
      <c r="AC16" s="415"/>
    </row>
  </sheetData>
  <sheetProtection/>
  <mergeCells count="42">
    <mergeCell ref="W5:AC5"/>
    <mergeCell ref="Y9:Y11"/>
    <mergeCell ref="Z9:AA9"/>
    <mergeCell ref="AB9:AB11"/>
    <mergeCell ref="H10:H11"/>
    <mergeCell ref="I10:I11"/>
    <mergeCell ref="L10:L11"/>
    <mergeCell ref="M10:M11"/>
    <mergeCell ref="R10:R11"/>
    <mergeCell ref="T9:T11"/>
    <mergeCell ref="U9:U11"/>
    <mergeCell ref="V9:V11"/>
    <mergeCell ref="X9:X11"/>
    <mergeCell ref="W6:W11"/>
    <mergeCell ref="X6:AB8"/>
    <mergeCell ref="AA10:AA11"/>
    <mergeCell ref="E9:E11"/>
    <mergeCell ref="F9:F11"/>
    <mergeCell ref="G9:G11"/>
    <mergeCell ref="H9:I9"/>
    <mergeCell ref="J9:J11"/>
    <mergeCell ref="K9:K11"/>
    <mergeCell ref="AC6:AC11"/>
    <mergeCell ref="J7:O8"/>
    <mergeCell ref="L9:M9"/>
    <mergeCell ref="N9:N11"/>
    <mergeCell ref="O9:O11"/>
    <mergeCell ref="P9:P11"/>
    <mergeCell ref="S10:S11"/>
    <mergeCell ref="Z10:Z11"/>
    <mergeCell ref="Q9:Q11"/>
    <mergeCell ref="R9:S9"/>
    <mergeCell ref="A1:Z1"/>
    <mergeCell ref="A2:Z2"/>
    <mergeCell ref="A3:Z3"/>
    <mergeCell ref="A6:A11"/>
    <mergeCell ref="B6:B11"/>
    <mergeCell ref="C6:C11"/>
    <mergeCell ref="D6:D11"/>
    <mergeCell ref="E6:F8"/>
    <mergeCell ref="G6:I8"/>
    <mergeCell ref="P6:V8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6"/>
  <sheetViews>
    <sheetView zoomScaleSheetLayoutView="90" zoomScalePageLayoutView="75" workbookViewId="0" topLeftCell="A1">
      <selection activeCell="K11" sqref="K11"/>
    </sheetView>
  </sheetViews>
  <sheetFormatPr defaultColWidth="9.140625" defaultRowHeight="15"/>
  <cols>
    <col min="1" max="1" width="4.57421875" style="87" customWidth="1"/>
    <col min="2" max="2" width="46.00390625" style="84" customWidth="1"/>
    <col min="3" max="3" width="18.7109375" style="84" hidden="1" customWidth="1"/>
    <col min="4" max="4" width="17.28125" style="84" hidden="1" customWidth="1"/>
    <col min="5" max="5" width="14.421875" style="84" hidden="1" customWidth="1"/>
    <col min="6" max="6" width="10.140625" style="84" hidden="1" customWidth="1"/>
    <col min="7" max="7" width="10.421875" style="84" hidden="1" customWidth="1"/>
    <col min="8" max="8" width="12.8515625" style="84" hidden="1" customWidth="1"/>
    <col min="9" max="11" width="16.28125" style="84" customWidth="1"/>
    <col min="12" max="12" width="12.421875" style="84" customWidth="1"/>
    <col min="13" max="13" width="13.57421875" style="84" customWidth="1"/>
    <col min="14" max="14" width="9.57421875" style="84" customWidth="1"/>
    <col min="15" max="16384" width="9.140625" style="84" customWidth="1"/>
  </cols>
  <sheetData>
    <row r="1" spans="1:38" ht="15.75">
      <c r="A1" s="439" t="s">
        <v>189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</row>
    <row r="2" spans="1:38" ht="34.5" customHeight="1">
      <c r="A2" s="440" t="s">
        <v>297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</row>
    <row r="3" spans="1:38" ht="15.75" hidden="1">
      <c r="A3" s="443" t="s">
        <v>312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</row>
    <row r="4" spans="1:38" ht="15.75">
      <c r="A4" s="441" t="s">
        <v>18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38" s="85" customFormat="1" ht="30" customHeight="1">
      <c r="A5" s="444" t="s">
        <v>26</v>
      </c>
      <c r="B5" s="444" t="s">
        <v>28</v>
      </c>
      <c r="C5" s="228"/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442" t="s">
        <v>271</v>
      </c>
      <c r="J5" s="442"/>
      <c r="K5" s="442"/>
      <c r="L5" s="445" t="s">
        <v>190</v>
      </c>
      <c r="M5" s="445" t="s">
        <v>278</v>
      </c>
      <c r="N5" s="442" t="s">
        <v>6</v>
      </c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38" s="90" customFormat="1" ht="15.75" customHeight="1">
      <c r="A6" s="444"/>
      <c r="B6" s="444"/>
      <c r="C6" s="228"/>
      <c r="D6" s="88" t="e">
        <f>D7</f>
        <v>#REF!</v>
      </c>
      <c r="E6" s="88" t="e">
        <f>E7</f>
        <v>#REF!</v>
      </c>
      <c r="F6" s="88" t="e">
        <f>F7</f>
        <v>#REF!</v>
      </c>
      <c r="G6" s="88" t="e">
        <f>G7</f>
        <v>#REF!</v>
      </c>
      <c r="H6" s="88" t="e">
        <f>H7</f>
        <v>#REF!</v>
      </c>
      <c r="I6" s="442" t="s">
        <v>187</v>
      </c>
      <c r="J6" s="442" t="s">
        <v>317</v>
      </c>
      <c r="K6" s="442" t="s">
        <v>283</v>
      </c>
      <c r="L6" s="446"/>
      <c r="M6" s="446"/>
      <c r="N6" s="442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</row>
    <row r="7" spans="1:14" s="90" customFormat="1" ht="62.25" customHeight="1">
      <c r="A7" s="444"/>
      <c r="B7" s="444"/>
      <c r="C7" s="228"/>
      <c r="D7" s="83" t="e">
        <f>D8+#REF!</f>
        <v>#REF!</v>
      </c>
      <c r="E7" s="83" t="e">
        <f>E8+#REF!</f>
        <v>#REF!</v>
      </c>
      <c r="F7" s="83" t="e">
        <f>G7</f>
        <v>#REF!</v>
      </c>
      <c r="G7" s="83" t="e">
        <f>G8+#REF!</f>
        <v>#REF!</v>
      </c>
      <c r="H7" s="83" t="e">
        <f>H8+#REF!</f>
        <v>#REF!</v>
      </c>
      <c r="I7" s="442"/>
      <c r="J7" s="442"/>
      <c r="K7" s="442"/>
      <c r="L7" s="447"/>
      <c r="M7" s="447"/>
      <c r="N7" s="442"/>
    </row>
    <row r="8" spans="1:14" s="362" customFormat="1" ht="15.75">
      <c r="A8" s="359">
        <v>1</v>
      </c>
      <c r="B8" s="359">
        <v>2</v>
      </c>
      <c r="C8" s="359"/>
      <c r="D8" s="361" t="e">
        <f>D10+#REF!+#REF!</f>
        <v>#REF!</v>
      </c>
      <c r="E8" s="361" t="e">
        <f>E10+#REF!+#REF!</f>
        <v>#REF!</v>
      </c>
      <c r="F8" s="361" t="e">
        <f>F10+#REF!+#REF!</f>
        <v>#REF!</v>
      </c>
      <c r="G8" s="361" t="e">
        <f>G10+#REF!+#REF!</f>
        <v>#REF!</v>
      </c>
      <c r="H8" s="361" t="e">
        <f>H10+#REF!+#REF!</f>
        <v>#REF!</v>
      </c>
      <c r="I8" s="361">
        <v>3</v>
      </c>
      <c r="J8" s="361">
        <v>4</v>
      </c>
      <c r="K8" s="361">
        <v>5</v>
      </c>
      <c r="L8" s="361">
        <v>6</v>
      </c>
      <c r="M8" s="361">
        <v>7</v>
      </c>
      <c r="N8" s="361">
        <v>8</v>
      </c>
    </row>
    <row r="9" spans="1:14" s="90" customFormat="1" ht="30" customHeight="1">
      <c r="A9" s="231"/>
      <c r="B9" s="231" t="s">
        <v>223</v>
      </c>
      <c r="C9" s="228"/>
      <c r="D9" s="83"/>
      <c r="E9" s="83"/>
      <c r="F9" s="83"/>
      <c r="G9" s="83"/>
      <c r="H9" s="83"/>
      <c r="I9" s="305">
        <f>I10+I25</f>
        <v>115420.6</v>
      </c>
      <c r="J9" s="83">
        <f>J10+J25</f>
        <v>54988.185914999995</v>
      </c>
      <c r="K9" s="83">
        <f>K10+K25</f>
        <v>97638.566</v>
      </c>
      <c r="L9" s="83">
        <f>L10+L25</f>
        <v>496186.7</v>
      </c>
      <c r="M9" s="83">
        <f>M10+M25</f>
        <v>100617</v>
      </c>
      <c r="N9" s="89"/>
    </row>
    <row r="10" spans="1:14" s="90" customFormat="1" ht="30" customHeight="1">
      <c r="A10" s="231" t="s">
        <v>10</v>
      </c>
      <c r="B10" s="232" t="s">
        <v>208</v>
      </c>
      <c r="C10" s="228"/>
      <c r="D10" s="83" t="e">
        <f>D15+D14</f>
        <v>#REF!</v>
      </c>
      <c r="E10" s="83">
        <f>E15+E14</f>
        <v>0</v>
      </c>
      <c r="F10" s="83">
        <f>F15+F14</f>
        <v>37159</v>
      </c>
      <c r="G10" s="83">
        <f>G15+G14</f>
        <v>37159</v>
      </c>
      <c r="H10" s="83">
        <f>H15+H14</f>
        <v>0</v>
      </c>
      <c r="I10" s="83">
        <f>I11+I14</f>
        <v>111420.6</v>
      </c>
      <c r="J10" s="83">
        <f>J11+J14</f>
        <v>50988.185914999995</v>
      </c>
      <c r="K10" s="83">
        <f>K11+K14</f>
        <v>93638.566</v>
      </c>
      <c r="L10" s="83">
        <f>L11+L14</f>
        <v>496186.7</v>
      </c>
      <c r="M10" s="83">
        <f>M11+M14</f>
        <v>98117</v>
      </c>
      <c r="N10" s="89"/>
    </row>
    <row r="11" spans="1:14" s="90" customFormat="1" ht="15.75">
      <c r="A11" s="231">
        <v>1</v>
      </c>
      <c r="B11" s="232" t="s">
        <v>293</v>
      </c>
      <c r="C11" s="228"/>
      <c r="D11" s="83"/>
      <c r="E11" s="83"/>
      <c r="F11" s="83"/>
      <c r="G11" s="83"/>
      <c r="H11" s="83"/>
      <c r="I11" s="83">
        <f>SUM(I12:I13)</f>
        <v>33909.8</v>
      </c>
      <c r="J11" s="83">
        <f>SUM(J12:J13)</f>
        <v>13218.579</v>
      </c>
      <c r="K11" s="83">
        <f>SUM(K12:K13)</f>
        <v>30300</v>
      </c>
      <c r="L11" s="83">
        <f>SUM(L12:L13)</f>
        <v>137207.7</v>
      </c>
      <c r="M11" s="83">
        <f>SUM(M12:M13)</f>
        <v>34000</v>
      </c>
      <c r="N11" s="89"/>
    </row>
    <row r="12" spans="1:14" s="347" customFormat="1" ht="31.5">
      <c r="A12" s="343" t="s">
        <v>79</v>
      </c>
      <c r="B12" s="234" t="s">
        <v>294</v>
      </c>
      <c r="C12" s="228"/>
      <c r="D12" s="238"/>
      <c r="E12" s="238"/>
      <c r="F12" s="238"/>
      <c r="G12" s="238"/>
      <c r="H12" s="238"/>
      <c r="I12" s="238">
        <v>18869</v>
      </c>
      <c r="J12" s="238">
        <v>3447.635</v>
      </c>
      <c r="K12" s="238">
        <v>15500</v>
      </c>
      <c r="L12" s="238">
        <v>96410</v>
      </c>
      <c r="M12" s="238">
        <v>25000</v>
      </c>
      <c r="N12" s="346"/>
    </row>
    <row r="13" spans="1:14" s="347" customFormat="1" ht="15.75">
      <c r="A13" s="343" t="s">
        <v>80</v>
      </c>
      <c r="B13" s="234" t="s">
        <v>295</v>
      </c>
      <c r="C13" s="228"/>
      <c r="D13" s="238"/>
      <c r="E13" s="238"/>
      <c r="F13" s="238"/>
      <c r="G13" s="238"/>
      <c r="H13" s="238"/>
      <c r="I13" s="238">
        <v>15040.8</v>
      </c>
      <c r="J13" s="238">
        <v>9770.944</v>
      </c>
      <c r="K13" s="238">
        <v>14800</v>
      </c>
      <c r="L13" s="238">
        <v>40797.7</v>
      </c>
      <c r="M13" s="238">
        <v>9000</v>
      </c>
      <c r="N13" s="346"/>
    </row>
    <row r="14" spans="1:14" s="178" customFormat="1" ht="15.75">
      <c r="A14" s="231">
        <v>2</v>
      </c>
      <c r="B14" s="232" t="s">
        <v>64</v>
      </c>
      <c r="C14" s="228"/>
      <c r="D14" s="175">
        <f>16043+15600+15600+16260+15350</f>
        <v>78853</v>
      </c>
      <c r="E14" s="175"/>
      <c r="F14" s="175">
        <f>G14</f>
        <v>15350</v>
      </c>
      <c r="G14" s="176">
        <v>15350</v>
      </c>
      <c r="H14" s="176"/>
      <c r="I14" s="175">
        <f>I15+I19</f>
        <v>77510.8</v>
      </c>
      <c r="J14" s="175">
        <f>J15+J19</f>
        <v>37769.606915</v>
      </c>
      <c r="K14" s="175">
        <f>K15+K19</f>
        <v>63338.566000000006</v>
      </c>
      <c r="L14" s="175">
        <f>L15+L19</f>
        <v>358979</v>
      </c>
      <c r="M14" s="175">
        <f>M15+M19</f>
        <v>64117</v>
      </c>
      <c r="N14" s="177"/>
    </row>
    <row r="15" spans="1:14" s="178" customFormat="1" ht="30" customHeight="1">
      <c r="A15" s="231" t="s">
        <v>137</v>
      </c>
      <c r="B15" s="232" t="s">
        <v>186</v>
      </c>
      <c r="C15" s="236"/>
      <c r="D15" s="175" t="e">
        <f>#REF!</f>
        <v>#REF!</v>
      </c>
      <c r="E15" s="175"/>
      <c r="F15" s="175">
        <f>G15</f>
        <v>21809</v>
      </c>
      <c r="G15" s="175">
        <v>21809</v>
      </c>
      <c r="H15" s="175"/>
      <c r="I15" s="175">
        <f>I16+I17</f>
        <v>38189</v>
      </c>
      <c r="J15" s="175">
        <f>J16+J17</f>
        <v>18919.267184</v>
      </c>
      <c r="K15" s="175">
        <f>K16+K17</f>
        <v>36494.766</v>
      </c>
      <c r="L15" s="175">
        <f>L16+L17</f>
        <v>270767</v>
      </c>
      <c r="M15" s="175">
        <f>M16+M17</f>
        <v>49117</v>
      </c>
      <c r="N15" s="177"/>
    </row>
    <row r="16" spans="1:14" ht="15.75">
      <c r="A16" s="230" t="s">
        <v>12</v>
      </c>
      <c r="B16" s="234" t="s">
        <v>210</v>
      </c>
      <c r="C16" s="228"/>
      <c r="D16" s="233"/>
      <c r="E16" s="233"/>
      <c r="F16" s="233"/>
      <c r="G16" s="233"/>
      <c r="H16" s="233"/>
      <c r="I16" s="235">
        <v>18189</v>
      </c>
      <c r="J16" s="235">
        <f>'thực hiện 2022'!H12</f>
        <v>10733.851462999999</v>
      </c>
      <c r="K16" s="233">
        <f>'thực hiện 2022'!L12</f>
        <v>18189</v>
      </c>
      <c r="L16" s="238">
        <v>102534</v>
      </c>
      <c r="M16" s="238">
        <f>'KH 2023'!AB13</f>
        <v>19117</v>
      </c>
      <c r="N16" s="233"/>
    </row>
    <row r="17" spans="1:14" ht="15.75">
      <c r="A17" s="264" t="s">
        <v>13</v>
      </c>
      <c r="B17" s="234" t="s">
        <v>209</v>
      </c>
      <c r="C17" s="228"/>
      <c r="D17" s="233"/>
      <c r="E17" s="233"/>
      <c r="F17" s="233"/>
      <c r="G17" s="233"/>
      <c r="H17" s="233"/>
      <c r="I17" s="235">
        <v>20000</v>
      </c>
      <c r="J17" s="235">
        <f>'thực hiện 2022'!I12</f>
        <v>8185.415721</v>
      </c>
      <c r="K17" s="235">
        <f>'thực hiện 2022'!M12</f>
        <v>18305.766</v>
      </c>
      <c r="L17" s="235">
        <v>168233</v>
      </c>
      <c r="M17" s="235">
        <f>'KH 2023'!AC13</f>
        <v>30000</v>
      </c>
      <c r="N17" s="233"/>
    </row>
    <row r="18" spans="1:14" s="275" customFormat="1" ht="31.5">
      <c r="A18" s="269" t="s">
        <v>32</v>
      </c>
      <c r="B18" s="270" t="s">
        <v>272</v>
      </c>
      <c r="C18" s="271"/>
      <c r="D18" s="272"/>
      <c r="E18" s="272"/>
      <c r="F18" s="272"/>
      <c r="G18" s="272"/>
      <c r="H18" s="272"/>
      <c r="I18" s="273">
        <f>'thực hiện 2022'!E47</f>
        <v>3799</v>
      </c>
      <c r="J18" s="273">
        <f>'thực hiện 2022'!I47</f>
        <v>0</v>
      </c>
      <c r="K18" s="273">
        <f>I18</f>
        <v>3799</v>
      </c>
      <c r="L18" s="274"/>
      <c r="M18" s="274"/>
      <c r="N18" s="272"/>
    </row>
    <row r="19" spans="1:14" s="85" customFormat="1" ht="15.75">
      <c r="A19" s="231" t="s">
        <v>141</v>
      </c>
      <c r="B19" s="232" t="s">
        <v>188</v>
      </c>
      <c r="C19" s="236"/>
      <c r="D19" s="229"/>
      <c r="E19" s="229"/>
      <c r="F19" s="229"/>
      <c r="G19" s="229"/>
      <c r="H19" s="229"/>
      <c r="I19" s="237">
        <f>SUM(I20:I24)</f>
        <v>39321.8</v>
      </c>
      <c r="J19" s="237">
        <f>SUM(J20:J24)</f>
        <v>18850.339731</v>
      </c>
      <c r="K19" s="237">
        <f>SUM(K20:K24)</f>
        <v>26843.8</v>
      </c>
      <c r="L19" s="237">
        <f>SUM(L20:L24)</f>
        <v>88212</v>
      </c>
      <c r="M19" s="237">
        <f>SUM(M20:M24)</f>
        <v>15000</v>
      </c>
      <c r="N19" s="229"/>
    </row>
    <row r="20" spans="1:14" ht="15.75">
      <c r="A20" s="259" t="s">
        <v>32</v>
      </c>
      <c r="B20" s="258" t="s">
        <v>206</v>
      </c>
      <c r="C20" s="228"/>
      <c r="D20" s="233"/>
      <c r="E20" s="233"/>
      <c r="F20" s="233"/>
      <c r="G20" s="233"/>
      <c r="H20" s="233"/>
      <c r="I20" s="235">
        <v>4000</v>
      </c>
      <c r="J20" s="235">
        <v>3992</v>
      </c>
      <c r="K20" s="233">
        <v>4000</v>
      </c>
      <c r="L20" s="238">
        <v>8647</v>
      </c>
      <c r="M20" s="238"/>
      <c r="N20" s="233"/>
    </row>
    <row r="21" spans="1:14" ht="31.5">
      <c r="A21" s="259" t="s">
        <v>32</v>
      </c>
      <c r="B21" s="258" t="s">
        <v>211</v>
      </c>
      <c r="C21" s="228"/>
      <c r="D21" s="233"/>
      <c r="E21" s="233"/>
      <c r="F21" s="233"/>
      <c r="G21" s="233"/>
      <c r="H21" s="233"/>
      <c r="I21" s="235">
        <v>1334</v>
      </c>
      <c r="J21" s="235"/>
      <c r="K21" s="348">
        <v>1334</v>
      </c>
      <c r="L21" s="238"/>
      <c r="M21" s="238"/>
      <c r="N21" s="233"/>
    </row>
    <row r="22" spans="1:14" ht="31.5">
      <c r="A22" s="259" t="s">
        <v>32</v>
      </c>
      <c r="B22" s="258" t="s">
        <v>258</v>
      </c>
      <c r="C22" s="228"/>
      <c r="D22" s="233"/>
      <c r="E22" s="233"/>
      <c r="F22" s="233"/>
      <c r="G22" s="233"/>
      <c r="H22" s="233"/>
      <c r="I22" s="235">
        <v>7000</v>
      </c>
      <c r="J22" s="235">
        <f>'thực hiện 2022'!J34</f>
        <v>621</v>
      </c>
      <c r="K22" s="348">
        <v>5000</v>
      </c>
      <c r="L22" s="238">
        <v>30000</v>
      </c>
      <c r="M22" s="238">
        <f>'KH 2023'!AD32</f>
        <v>15000</v>
      </c>
      <c r="N22" s="233"/>
    </row>
    <row r="23" spans="1:14" ht="51">
      <c r="A23" s="259" t="s">
        <v>32</v>
      </c>
      <c r="B23" s="258" t="s">
        <v>221</v>
      </c>
      <c r="C23" s="228"/>
      <c r="D23" s="233"/>
      <c r="E23" s="233"/>
      <c r="F23" s="233"/>
      <c r="G23" s="233"/>
      <c r="H23" s="233"/>
      <c r="I23" s="360">
        <f>2009.8</f>
        <v>2009.8</v>
      </c>
      <c r="J23" s="235"/>
      <c r="K23" s="360">
        <f>I23</f>
        <v>2009.8</v>
      </c>
      <c r="L23" s="238"/>
      <c r="M23" s="238">
        <f>'KH 2023'!AD50</f>
        <v>0</v>
      </c>
      <c r="N23" s="268" t="s">
        <v>296</v>
      </c>
    </row>
    <row r="24" spans="1:14" ht="15.75">
      <c r="A24" s="259" t="s">
        <v>32</v>
      </c>
      <c r="B24" s="234" t="s">
        <v>207</v>
      </c>
      <c r="C24" s="228"/>
      <c r="D24" s="233"/>
      <c r="E24" s="233"/>
      <c r="F24" s="233"/>
      <c r="G24" s="233"/>
      <c r="H24" s="233"/>
      <c r="I24" s="235">
        <v>24978</v>
      </c>
      <c r="J24" s="235">
        <v>14237.339731</v>
      </c>
      <c r="K24" s="348">
        <v>14500</v>
      </c>
      <c r="L24" s="83">
        <v>49565</v>
      </c>
      <c r="M24" s="83"/>
      <c r="N24" s="233"/>
    </row>
    <row r="25" spans="1:14" ht="15.75">
      <c r="A25" s="267" t="s">
        <v>11</v>
      </c>
      <c r="B25" s="229" t="s">
        <v>220</v>
      </c>
      <c r="C25" s="229"/>
      <c r="D25" s="229"/>
      <c r="E25" s="229"/>
      <c r="F25" s="229"/>
      <c r="G25" s="229"/>
      <c r="H25" s="229"/>
      <c r="I25" s="306">
        <v>4000</v>
      </c>
      <c r="J25" s="306">
        <v>4000</v>
      </c>
      <c r="K25" s="306">
        <v>4000</v>
      </c>
      <c r="L25" s="229"/>
      <c r="M25" s="306">
        <v>2500</v>
      </c>
      <c r="N25" s="229"/>
    </row>
    <row r="26" ht="15.75">
      <c r="I26" s="352"/>
    </row>
  </sheetData>
  <sheetProtection/>
  <mergeCells count="13">
    <mergeCell ref="I5:K5"/>
    <mergeCell ref="L5:L7"/>
    <mergeCell ref="M5:M7"/>
    <mergeCell ref="A1:N1"/>
    <mergeCell ref="A2:N2"/>
    <mergeCell ref="A4:N4"/>
    <mergeCell ref="N5:N7"/>
    <mergeCell ref="I6:I7"/>
    <mergeCell ref="J6:J7"/>
    <mergeCell ref="K6:K7"/>
    <mergeCell ref="A3:N3"/>
    <mergeCell ref="A5:A7"/>
    <mergeCell ref="B5:B7"/>
  </mergeCells>
  <printOptions horizontalCentered="1"/>
  <pageMargins left="0.31496062992125984" right="0" top="0.2755905511811024" bottom="0.1968503937007874" header="0.31496062992125984" footer="0.31496062992125984"/>
  <pageSetup fitToHeight="0" horizontalDpi="600" verticalDpi="600" orientation="landscape" pageOrder="overThenDown" paperSize="9" r:id="rId1"/>
  <headerFooter>
    <oddFooter>&amp;R&amp;"Times New Roman,Regular"&amp;14&amp;P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306"/>
  <sheetViews>
    <sheetView zoomScale="70" zoomScaleNormal="70" zoomScalePageLayoutView="0" workbookViewId="0" topLeftCell="A1">
      <selection activeCell="B25" sqref="B25"/>
    </sheetView>
  </sheetViews>
  <sheetFormatPr defaultColWidth="9.140625" defaultRowHeight="15"/>
  <cols>
    <col min="1" max="1" width="5.140625" style="173" customWidth="1"/>
    <col min="2" max="2" width="59.00390625" style="16" customWidth="1"/>
    <col min="3" max="3" width="12.140625" style="15" customWidth="1"/>
    <col min="4" max="4" width="10.140625" style="15" hidden="1" customWidth="1"/>
    <col min="5" max="5" width="15.8515625" style="15" hidden="1" customWidth="1"/>
    <col min="6" max="6" width="20.421875" style="15" customWidth="1"/>
    <col min="7" max="7" width="15.28125" style="13" customWidth="1"/>
    <col min="8" max="8" width="16.140625" style="13" customWidth="1"/>
    <col min="9" max="10" width="12.421875" style="174" customWidth="1"/>
    <col min="11" max="11" width="14.8515625" style="174" customWidth="1"/>
    <col min="12" max="12" width="13.421875" style="13" customWidth="1"/>
    <col min="13" max="13" width="15.28125" style="13" customWidth="1"/>
    <col min="14" max="14" width="20.140625" style="13" customWidth="1"/>
    <col min="15" max="16384" width="9.140625" style="30" customWidth="1"/>
  </cols>
  <sheetData>
    <row r="1" spans="1:14" s="98" customFormat="1" ht="32.25" customHeight="1">
      <c r="A1" s="455" t="s">
        <v>145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s="98" customFormat="1" ht="15.75">
      <c r="A2" s="456" t="s">
        <v>16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</row>
    <row r="3" spans="1:14" ht="15.75">
      <c r="A3" s="457" t="s">
        <v>170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4" spans="1:14" s="33" customFormat="1" ht="35.25" customHeight="1">
      <c r="A4" s="458" t="s">
        <v>18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</row>
    <row r="5" spans="1:14" s="212" customFormat="1" ht="34.5" customHeight="1">
      <c r="A5" s="459" t="s">
        <v>1</v>
      </c>
      <c r="B5" s="452" t="s">
        <v>21</v>
      </c>
      <c r="C5" s="452" t="s">
        <v>2</v>
      </c>
      <c r="D5" s="453" t="s">
        <v>3</v>
      </c>
      <c r="E5" s="453" t="s">
        <v>4</v>
      </c>
      <c r="F5" s="452" t="s">
        <v>5</v>
      </c>
      <c r="G5" s="452"/>
      <c r="H5" s="452"/>
      <c r="I5" s="448" t="s">
        <v>87</v>
      </c>
      <c r="J5" s="448" t="s">
        <v>86</v>
      </c>
      <c r="K5" s="460" t="s">
        <v>147</v>
      </c>
      <c r="L5" s="448" t="s">
        <v>150</v>
      </c>
      <c r="M5" s="448" t="s">
        <v>132</v>
      </c>
      <c r="N5" s="451" t="s">
        <v>6</v>
      </c>
    </row>
    <row r="6" spans="1:14" s="213" customFormat="1" ht="18.75" customHeight="1">
      <c r="A6" s="459"/>
      <c r="B6" s="452"/>
      <c r="C6" s="452"/>
      <c r="D6" s="453"/>
      <c r="E6" s="453"/>
      <c r="F6" s="452"/>
      <c r="G6" s="452"/>
      <c r="H6" s="452"/>
      <c r="I6" s="449"/>
      <c r="J6" s="449"/>
      <c r="K6" s="461"/>
      <c r="L6" s="449"/>
      <c r="M6" s="449"/>
      <c r="N6" s="451"/>
    </row>
    <row r="7" spans="1:14" s="213" customFormat="1" ht="15.75">
      <c r="A7" s="459"/>
      <c r="B7" s="452"/>
      <c r="C7" s="452"/>
      <c r="D7" s="453"/>
      <c r="E7" s="453"/>
      <c r="F7" s="451" t="s">
        <v>24</v>
      </c>
      <c r="G7" s="452" t="s">
        <v>7</v>
      </c>
      <c r="H7" s="452"/>
      <c r="I7" s="449"/>
      <c r="J7" s="449"/>
      <c r="K7" s="461"/>
      <c r="L7" s="449"/>
      <c r="M7" s="449"/>
      <c r="N7" s="451"/>
    </row>
    <row r="8" spans="1:14" s="213" customFormat="1" ht="15.75">
      <c r="A8" s="459"/>
      <c r="B8" s="452"/>
      <c r="C8" s="452"/>
      <c r="D8" s="453"/>
      <c r="E8" s="453"/>
      <c r="F8" s="451"/>
      <c r="G8" s="452"/>
      <c r="H8" s="452"/>
      <c r="I8" s="449"/>
      <c r="J8" s="449"/>
      <c r="K8" s="461"/>
      <c r="L8" s="449"/>
      <c r="M8" s="449"/>
      <c r="N8" s="451"/>
    </row>
    <row r="9" spans="1:14" s="213" customFormat="1" ht="33" customHeight="1">
      <c r="A9" s="459"/>
      <c r="B9" s="452"/>
      <c r="C9" s="452"/>
      <c r="D9" s="453"/>
      <c r="E9" s="453"/>
      <c r="F9" s="451"/>
      <c r="G9" s="451" t="s">
        <v>19</v>
      </c>
      <c r="H9" s="451" t="s">
        <v>77</v>
      </c>
      <c r="I9" s="449"/>
      <c r="J9" s="449"/>
      <c r="K9" s="461"/>
      <c r="L9" s="449"/>
      <c r="M9" s="449"/>
      <c r="N9" s="451"/>
    </row>
    <row r="10" spans="1:14" s="36" customFormat="1" ht="15.75">
      <c r="A10" s="459"/>
      <c r="B10" s="452"/>
      <c r="C10" s="452"/>
      <c r="D10" s="453"/>
      <c r="E10" s="453"/>
      <c r="F10" s="451"/>
      <c r="G10" s="454"/>
      <c r="H10" s="451"/>
      <c r="I10" s="450"/>
      <c r="J10" s="450"/>
      <c r="K10" s="462"/>
      <c r="L10" s="450"/>
      <c r="M10" s="450"/>
      <c r="N10" s="451"/>
    </row>
    <row r="11" spans="1:14" s="140" customFormat="1" ht="22.5" customHeight="1" hidden="1">
      <c r="A11" s="137">
        <v>1</v>
      </c>
      <c r="B11" s="42">
        <v>2</v>
      </c>
      <c r="C11" s="137">
        <v>3</v>
      </c>
      <c r="D11" s="42">
        <v>4</v>
      </c>
      <c r="E11" s="137">
        <v>5</v>
      </c>
      <c r="F11" s="42">
        <v>6</v>
      </c>
      <c r="G11" s="137">
        <v>7</v>
      </c>
      <c r="H11" s="42">
        <v>8</v>
      </c>
      <c r="I11" s="138">
        <v>9</v>
      </c>
      <c r="J11" s="137"/>
      <c r="K11" s="139"/>
      <c r="L11" s="137">
        <v>18</v>
      </c>
      <c r="M11" s="137"/>
      <c r="N11" s="137">
        <v>28</v>
      </c>
    </row>
    <row r="12" spans="1:14" s="143" customFormat="1" ht="15.75">
      <c r="A12" s="141"/>
      <c r="B12" s="101" t="s">
        <v>20</v>
      </c>
      <c r="C12" s="142"/>
      <c r="D12" s="142"/>
      <c r="E12" s="142"/>
      <c r="F12" s="142"/>
      <c r="G12" s="142">
        <f aca="true" t="shared" si="0" ref="G12:M12">G13</f>
        <v>364163.844802</v>
      </c>
      <c r="H12" s="142" t="e">
        <f t="shared" si="0"/>
        <v>#REF!</v>
      </c>
      <c r="I12" s="142">
        <f>I13</f>
        <v>77688.18</v>
      </c>
      <c r="J12" s="142">
        <f t="shared" si="0"/>
        <v>10000</v>
      </c>
      <c r="K12" s="142" t="e">
        <f>K13</f>
        <v>#REF!</v>
      </c>
      <c r="L12" s="142" t="e">
        <f>L13</f>
        <v>#REF!</v>
      </c>
      <c r="M12" s="142" t="e">
        <f t="shared" si="0"/>
        <v>#REF!</v>
      </c>
      <c r="N12" s="142">
        <f>N16+N30</f>
        <v>0</v>
      </c>
    </row>
    <row r="13" spans="1:14" s="143" customFormat="1" ht="15.75">
      <c r="A13" s="141" t="s">
        <v>9</v>
      </c>
      <c r="B13" s="179" t="s">
        <v>158</v>
      </c>
      <c r="C13" s="142"/>
      <c r="D13" s="142"/>
      <c r="E13" s="142"/>
      <c r="F13" s="142"/>
      <c r="G13" s="142">
        <f>G14+G30</f>
        <v>364163.844802</v>
      </c>
      <c r="H13" s="142" t="e">
        <f aca="true" t="shared" si="1" ref="H13:M13">H14+H30</f>
        <v>#REF!</v>
      </c>
      <c r="I13" s="142">
        <f t="shared" si="1"/>
        <v>77688.18</v>
      </c>
      <c r="J13" s="142">
        <f>J14+J30</f>
        <v>10000</v>
      </c>
      <c r="K13" s="142" t="e">
        <f t="shared" si="1"/>
        <v>#REF!</v>
      </c>
      <c r="L13" s="142" t="e">
        <f>L14+L30</f>
        <v>#REF!</v>
      </c>
      <c r="M13" s="142" t="e">
        <f t="shared" si="1"/>
        <v>#REF!</v>
      </c>
      <c r="N13" s="142"/>
    </row>
    <row r="14" spans="1:14" s="143" customFormat="1" ht="15.75">
      <c r="A14" s="141" t="s">
        <v>10</v>
      </c>
      <c r="B14" s="179" t="s">
        <v>165</v>
      </c>
      <c r="C14" s="142"/>
      <c r="D14" s="142"/>
      <c r="E14" s="142"/>
      <c r="F14" s="142"/>
      <c r="G14" s="142">
        <f>SUM(G15:G29)</f>
        <v>269163.844802</v>
      </c>
      <c r="H14" s="142">
        <f aca="true" t="shared" si="2" ref="H14:M14">SUM(H15:H29)</f>
        <v>128373.126</v>
      </c>
      <c r="I14" s="142">
        <f t="shared" si="2"/>
        <v>67156.18</v>
      </c>
      <c r="J14" s="142">
        <f>SUM(J15:J29)</f>
        <v>10000</v>
      </c>
      <c r="K14" s="142">
        <f t="shared" si="2"/>
        <v>61018.946</v>
      </c>
      <c r="L14" s="142">
        <f t="shared" si="2"/>
        <v>61216.946</v>
      </c>
      <c r="M14" s="142">
        <f t="shared" si="2"/>
        <v>56569.946</v>
      </c>
      <c r="N14" s="142"/>
    </row>
    <row r="15" spans="1:14" s="143" customFormat="1" ht="15.75">
      <c r="A15" s="141" t="s">
        <v>22</v>
      </c>
      <c r="B15" s="179" t="s">
        <v>160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5" s="189" customFormat="1" ht="15.75">
      <c r="A16" s="184"/>
      <c r="B16" s="185" t="s">
        <v>159</v>
      </c>
      <c r="C16" s="186"/>
      <c r="D16" s="186"/>
      <c r="E16" s="186"/>
      <c r="F16" s="186"/>
      <c r="G16" s="187"/>
      <c r="H16" s="187"/>
      <c r="I16" s="187"/>
      <c r="J16" s="187"/>
      <c r="K16" s="187"/>
      <c r="L16" s="187"/>
      <c r="M16" s="187"/>
      <c r="N16" s="187"/>
      <c r="O16" s="188"/>
    </row>
    <row r="17" spans="1:15" s="155" customFormat="1" ht="36.75" customHeight="1">
      <c r="A17" s="149"/>
      <c r="B17" s="192" t="s">
        <v>66</v>
      </c>
      <c r="C17" s="151" t="s">
        <v>146</v>
      </c>
      <c r="D17" s="151"/>
      <c r="E17" s="151"/>
      <c r="F17" s="193" t="s">
        <v>67</v>
      </c>
      <c r="G17" s="194">
        <v>53708</v>
      </c>
      <c r="H17" s="152">
        <v>4059</v>
      </c>
      <c r="I17" s="152">
        <v>1300</v>
      </c>
      <c r="J17" s="152"/>
      <c r="K17" s="152">
        <v>2759</v>
      </c>
      <c r="L17" s="152">
        <v>2759</v>
      </c>
      <c r="M17" s="152">
        <v>2759</v>
      </c>
      <c r="N17" s="152"/>
      <c r="O17" s="154"/>
    </row>
    <row r="18" spans="1:15" s="102" customFormat="1" ht="15.75">
      <c r="A18" s="144" t="s">
        <v>15</v>
      </c>
      <c r="B18" s="158" t="s">
        <v>136</v>
      </c>
      <c r="C18" s="146"/>
      <c r="D18" s="146"/>
      <c r="E18" s="146"/>
      <c r="F18" s="182"/>
      <c r="G18" s="183"/>
      <c r="H18" s="147"/>
      <c r="I18" s="147"/>
      <c r="J18" s="147"/>
      <c r="K18" s="147"/>
      <c r="L18" s="147"/>
      <c r="M18" s="147"/>
      <c r="N18" s="147"/>
      <c r="O18" s="148"/>
    </row>
    <row r="19" spans="1:15" s="102" customFormat="1" ht="15.75">
      <c r="A19" s="144" t="s">
        <v>137</v>
      </c>
      <c r="B19" s="158" t="s">
        <v>161</v>
      </c>
      <c r="C19" s="146"/>
      <c r="D19" s="146"/>
      <c r="E19" s="146"/>
      <c r="F19" s="182"/>
      <c r="G19" s="183"/>
      <c r="H19" s="147"/>
      <c r="I19" s="147"/>
      <c r="J19" s="147"/>
      <c r="K19" s="147"/>
      <c r="L19" s="147"/>
      <c r="M19" s="147"/>
      <c r="N19" s="147"/>
      <c r="O19" s="148"/>
    </row>
    <row r="20" spans="1:15" s="189" customFormat="1" ht="15.75">
      <c r="A20" s="184"/>
      <c r="B20" s="185" t="s">
        <v>173</v>
      </c>
      <c r="C20" s="186"/>
      <c r="D20" s="186"/>
      <c r="E20" s="186"/>
      <c r="F20" s="186"/>
      <c r="G20" s="187"/>
      <c r="H20" s="187"/>
      <c r="I20" s="187"/>
      <c r="J20" s="187"/>
      <c r="K20" s="187"/>
      <c r="L20" s="187"/>
      <c r="M20" s="187"/>
      <c r="N20" s="187"/>
      <c r="O20" s="188"/>
    </row>
    <row r="21" spans="1:15" s="155" customFormat="1" ht="31.5">
      <c r="A21" s="144"/>
      <c r="B21" s="156" t="s">
        <v>43</v>
      </c>
      <c r="C21" s="157" t="s">
        <v>144</v>
      </c>
      <c r="D21" s="157"/>
      <c r="E21" s="157"/>
      <c r="F21" s="157" t="s">
        <v>61</v>
      </c>
      <c r="G21" s="152">
        <v>19496</v>
      </c>
      <c r="H21" s="152">
        <v>13647</v>
      </c>
      <c r="I21" s="152">
        <v>5000</v>
      </c>
      <c r="J21" s="152">
        <v>5000</v>
      </c>
      <c r="K21" s="152">
        <f>H21-I21</f>
        <v>8647</v>
      </c>
      <c r="L21" s="152">
        <v>8647</v>
      </c>
      <c r="M21" s="152">
        <v>4000</v>
      </c>
      <c r="N21" s="152"/>
      <c r="O21" s="154"/>
    </row>
    <row r="22" spans="1:15" s="102" customFormat="1" ht="15.75">
      <c r="A22" s="144" t="s">
        <v>141</v>
      </c>
      <c r="B22" s="158" t="s">
        <v>162</v>
      </c>
      <c r="C22" s="195"/>
      <c r="D22" s="195"/>
      <c r="E22" s="195"/>
      <c r="F22" s="195"/>
      <c r="G22" s="147"/>
      <c r="H22" s="147"/>
      <c r="I22" s="147"/>
      <c r="J22" s="147"/>
      <c r="K22" s="147"/>
      <c r="L22" s="147"/>
      <c r="M22" s="147"/>
      <c r="N22" s="147"/>
      <c r="O22" s="148"/>
    </row>
    <row r="23" spans="1:15" s="155" customFormat="1" ht="15.75">
      <c r="A23" s="144"/>
      <c r="B23" s="185" t="s">
        <v>159</v>
      </c>
      <c r="C23" s="157"/>
      <c r="D23" s="157"/>
      <c r="E23" s="157"/>
      <c r="F23" s="157"/>
      <c r="G23" s="152"/>
      <c r="H23" s="152"/>
      <c r="I23" s="152"/>
      <c r="J23" s="152"/>
      <c r="K23" s="152"/>
      <c r="L23" s="152"/>
      <c r="M23" s="152"/>
      <c r="N23" s="152"/>
      <c r="O23" s="154"/>
    </row>
    <row r="24" spans="1:15" s="155" customFormat="1" ht="31.5">
      <c r="A24" s="149"/>
      <c r="B24" s="156" t="s">
        <v>75</v>
      </c>
      <c r="C24" s="151" t="s">
        <v>88</v>
      </c>
      <c r="D24" s="151"/>
      <c r="E24" s="151"/>
      <c r="F24" s="95"/>
      <c r="G24" s="99">
        <v>3758</v>
      </c>
      <c r="H24" s="152">
        <f>I24+L24</f>
        <v>1459</v>
      </c>
      <c r="I24" s="152">
        <f>747+466</f>
        <v>1213</v>
      </c>
      <c r="J24" s="152"/>
      <c r="K24" s="152">
        <v>48</v>
      </c>
      <c r="L24" s="152">
        <f>M24</f>
        <v>246</v>
      </c>
      <c r="M24" s="152">
        <v>246</v>
      </c>
      <c r="N24" s="211"/>
      <c r="O24" s="154"/>
    </row>
    <row r="25" spans="1:15" s="189" customFormat="1" ht="15.75">
      <c r="A25" s="184"/>
      <c r="B25" s="185" t="s">
        <v>172</v>
      </c>
      <c r="C25" s="186"/>
      <c r="D25" s="186"/>
      <c r="E25" s="186"/>
      <c r="F25" s="190"/>
      <c r="G25" s="191"/>
      <c r="H25" s="187"/>
      <c r="I25" s="187"/>
      <c r="J25" s="187"/>
      <c r="K25" s="187"/>
      <c r="L25" s="187"/>
      <c r="M25" s="187"/>
      <c r="N25" s="187"/>
      <c r="O25" s="188"/>
    </row>
    <row r="26" spans="1:15" s="155" customFormat="1" ht="120">
      <c r="A26" s="149"/>
      <c r="B26" s="158" t="s">
        <v>176</v>
      </c>
      <c r="C26" s="151" t="s">
        <v>142</v>
      </c>
      <c r="D26" s="151"/>
      <c r="E26" s="151"/>
      <c r="F26" s="95"/>
      <c r="G26" s="99">
        <v>176407.844802</v>
      </c>
      <c r="H26" s="152">
        <v>99208.126</v>
      </c>
      <c r="I26" s="152">
        <f>19650+29993.18</f>
        <v>49643.18</v>
      </c>
      <c r="J26" s="152"/>
      <c r="K26" s="152">
        <f>H26-I26</f>
        <v>49564.946</v>
      </c>
      <c r="L26" s="152">
        <f>K26</f>
        <v>49564.946</v>
      </c>
      <c r="M26" s="152">
        <f>L26</f>
        <v>49564.946</v>
      </c>
      <c r="N26" s="211" t="s">
        <v>181</v>
      </c>
      <c r="O26" s="154"/>
    </row>
    <row r="27" spans="1:15" s="155" customFormat="1" ht="31.5">
      <c r="A27" s="149" t="s">
        <v>164</v>
      </c>
      <c r="B27" s="158" t="s">
        <v>163</v>
      </c>
      <c r="C27" s="151"/>
      <c r="D27" s="151"/>
      <c r="E27" s="151"/>
      <c r="F27" s="95"/>
      <c r="G27" s="99"/>
      <c r="H27" s="152"/>
      <c r="I27" s="152"/>
      <c r="J27" s="152"/>
      <c r="K27" s="152"/>
      <c r="L27" s="152"/>
      <c r="M27" s="152"/>
      <c r="N27" s="152"/>
      <c r="O27" s="154"/>
    </row>
    <row r="28" spans="1:15" s="155" customFormat="1" ht="15.75">
      <c r="A28" s="149"/>
      <c r="B28" s="185" t="s">
        <v>159</v>
      </c>
      <c r="C28" s="151"/>
      <c r="D28" s="151"/>
      <c r="E28" s="151"/>
      <c r="F28" s="95"/>
      <c r="G28" s="99"/>
      <c r="H28" s="152"/>
      <c r="I28" s="152"/>
      <c r="J28" s="152"/>
      <c r="K28" s="152"/>
      <c r="L28" s="152"/>
      <c r="M28" s="152"/>
      <c r="N28" s="152"/>
      <c r="O28" s="154"/>
    </row>
    <row r="29" spans="1:15" s="155" customFormat="1" ht="31.5">
      <c r="A29" s="149"/>
      <c r="B29" s="150" t="s">
        <v>83</v>
      </c>
      <c r="C29" s="151" t="s">
        <v>88</v>
      </c>
      <c r="D29" s="151"/>
      <c r="E29" s="151"/>
      <c r="F29" s="151"/>
      <c r="G29" s="152">
        <v>15794</v>
      </c>
      <c r="H29" s="152">
        <v>10000</v>
      </c>
      <c r="I29" s="152">
        <v>10000</v>
      </c>
      <c r="J29" s="152">
        <v>5000</v>
      </c>
      <c r="K29" s="152"/>
      <c r="L29" s="152"/>
      <c r="M29" s="152"/>
      <c r="N29" s="152"/>
      <c r="O29" s="154"/>
    </row>
    <row r="30" spans="1:15" s="102" customFormat="1" ht="33" customHeight="1">
      <c r="A30" s="144" t="s">
        <v>11</v>
      </c>
      <c r="B30" s="145" t="s">
        <v>34</v>
      </c>
      <c r="C30" s="146"/>
      <c r="D30" s="146"/>
      <c r="E30" s="146"/>
      <c r="F30" s="146"/>
      <c r="G30" s="147">
        <f>SUM(G31:G46)</f>
        <v>95000</v>
      </c>
      <c r="H30" s="147" t="e">
        <f aca="true" t="shared" si="3" ref="H30:M30">SUM(H31:H46)</f>
        <v>#REF!</v>
      </c>
      <c r="I30" s="147">
        <f t="shared" si="3"/>
        <v>10532</v>
      </c>
      <c r="J30" s="147">
        <f>SUM(J31:J46)</f>
        <v>0</v>
      </c>
      <c r="K30" s="147" t="e">
        <f t="shared" si="3"/>
        <v>#REF!</v>
      </c>
      <c r="L30" s="147" t="e">
        <f>SUM(L31:L46)</f>
        <v>#REF!</v>
      </c>
      <c r="M30" s="147" t="e">
        <f t="shared" si="3"/>
        <v>#REF!</v>
      </c>
      <c r="N30" s="147"/>
      <c r="O30" s="148"/>
    </row>
    <row r="31" spans="1:15" s="102" customFormat="1" ht="33" customHeight="1">
      <c r="A31" s="144" t="s">
        <v>22</v>
      </c>
      <c r="B31" s="145" t="s">
        <v>136</v>
      </c>
      <c r="C31" s="146"/>
      <c r="D31" s="146"/>
      <c r="E31" s="146"/>
      <c r="F31" s="146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1:15" s="102" customFormat="1" ht="33" customHeight="1">
      <c r="A32" s="144" t="s">
        <v>79</v>
      </c>
      <c r="B32" s="158" t="s">
        <v>161</v>
      </c>
      <c r="C32" s="146"/>
      <c r="D32" s="146"/>
      <c r="E32" s="146"/>
      <c r="F32" s="146"/>
      <c r="G32" s="147"/>
      <c r="H32" s="147"/>
      <c r="I32" s="147"/>
      <c r="J32" s="147"/>
      <c r="K32" s="147"/>
      <c r="L32" s="147"/>
      <c r="M32" s="147"/>
      <c r="N32" s="147"/>
      <c r="O32" s="148"/>
    </row>
    <row r="33" spans="1:15" s="200" customFormat="1" ht="31.5">
      <c r="A33" s="196"/>
      <c r="B33" s="165" t="s">
        <v>151</v>
      </c>
      <c r="C33" s="157" t="s">
        <v>88</v>
      </c>
      <c r="D33" s="157"/>
      <c r="E33" s="157"/>
      <c r="F33" s="157"/>
      <c r="G33" s="197">
        <v>10000</v>
      </c>
      <c r="H33" s="197">
        <v>7000</v>
      </c>
      <c r="I33" s="197"/>
      <c r="J33" s="198"/>
      <c r="K33" s="198">
        <v>7000</v>
      </c>
      <c r="L33" s="198">
        <v>7000</v>
      </c>
      <c r="M33" s="198"/>
      <c r="N33" s="197"/>
      <c r="O33" s="199"/>
    </row>
    <row r="34" spans="1:15" s="200" customFormat="1" ht="15.75">
      <c r="A34" s="201" t="s">
        <v>80</v>
      </c>
      <c r="B34" s="158" t="s">
        <v>162</v>
      </c>
      <c r="C34" s="157"/>
      <c r="D34" s="157"/>
      <c r="E34" s="157"/>
      <c r="F34" s="157"/>
      <c r="G34" s="197"/>
      <c r="H34" s="197"/>
      <c r="I34" s="197"/>
      <c r="J34" s="198"/>
      <c r="K34" s="198"/>
      <c r="L34" s="198"/>
      <c r="M34" s="198"/>
      <c r="N34" s="197"/>
      <c r="O34" s="199"/>
    </row>
    <row r="35" spans="1:15" s="155" customFormat="1" ht="31.5">
      <c r="A35" s="149"/>
      <c r="B35" s="156" t="s">
        <v>149</v>
      </c>
      <c r="C35" s="151" t="s">
        <v>88</v>
      </c>
      <c r="D35" s="151"/>
      <c r="E35" s="151"/>
      <c r="F35" s="151"/>
      <c r="G35" s="152">
        <v>14000</v>
      </c>
      <c r="H35" s="152">
        <v>10000</v>
      </c>
      <c r="I35" s="152"/>
      <c r="J35" s="152"/>
      <c r="K35" s="152">
        <v>10000</v>
      </c>
      <c r="L35" s="152">
        <v>10000</v>
      </c>
      <c r="M35" s="152"/>
      <c r="N35" s="152"/>
      <c r="O35" s="154"/>
    </row>
    <row r="36" spans="1:15" s="164" customFormat="1" ht="31.5">
      <c r="A36" s="159"/>
      <c r="B36" s="160" t="s">
        <v>148</v>
      </c>
      <c r="C36" s="151" t="s">
        <v>88</v>
      </c>
      <c r="D36" s="161"/>
      <c r="E36" s="161"/>
      <c r="F36" s="161"/>
      <c r="G36" s="162">
        <v>14000</v>
      </c>
      <c r="H36" s="162">
        <v>10000</v>
      </c>
      <c r="I36" s="162"/>
      <c r="J36" s="153"/>
      <c r="K36" s="153">
        <f>H36</f>
        <v>10000</v>
      </c>
      <c r="L36" s="153">
        <v>10000</v>
      </c>
      <c r="M36" s="153"/>
      <c r="N36" s="162"/>
      <c r="O36" s="163"/>
    </row>
    <row r="37" spans="1:15" s="164" customFormat="1" ht="31.5">
      <c r="A37" s="159"/>
      <c r="B37" s="136" t="s">
        <v>138</v>
      </c>
      <c r="C37" s="151" t="s">
        <v>88</v>
      </c>
      <c r="D37" s="161"/>
      <c r="E37" s="161"/>
      <c r="F37" s="161"/>
      <c r="G37" s="162">
        <v>12000</v>
      </c>
      <c r="H37" s="162">
        <v>5000</v>
      </c>
      <c r="I37" s="162"/>
      <c r="J37" s="153"/>
      <c r="K37" s="153">
        <v>5000</v>
      </c>
      <c r="L37" s="153">
        <v>5000</v>
      </c>
      <c r="M37" s="153"/>
      <c r="N37" s="162"/>
      <c r="O37" s="163"/>
    </row>
    <row r="38" spans="1:15" s="155" customFormat="1" ht="33" customHeight="1">
      <c r="A38" s="149"/>
      <c r="B38" s="136" t="s">
        <v>140</v>
      </c>
      <c r="C38" s="151" t="s">
        <v>88</v>
      </c>
      <c r="D38" s="151"/>
      <c r="E38" s="151"/>
      <c r="F38" s="151"/>
      <c r="G38" s="152">
        <v>14000</v>
      </c>
      <c r="H38" s="152">
        <v>10000</v>
      </c>
      <c r="I38" s="152"/>
      <c r="J38" s="152"/>
      <c r="K38" s="152">
        <v>10000</v>
      </c>
      <c r="L38" s="152">
        <v>10000</v>
      </c>
      <c r="M38" s="152"/>
      <c r="N38" s="152"/>
      <c r="O38" s="154"/>
    </row>
    <row r="39" spans="1:15" s="102" customFormat="1" ht="33" customHeight="1">
      <c r="A39" s="144" t="s">
        <v>135</v>
      </c>
      <c r="B39" s="181" t="s">
        <v>166</v>
      </c>
      <c r="C39" s="146"/>
      <c r="D39" s="146"/>
      <c r="E39" s="146"/>
      <c r="F39" s="146"/>
      <c r="G39" s="147"/>
      <c r="H39" s="147"/>
      <c r="I39" s="147"/>
      <c r="J39" s="147"/>
      <c r="K39" s="147"/>
      <c r="L39" s="147"/>
      <c r="M39" s="147"/>
      <c r="N39" s="147"/>
      <c r="O39" s="148"/>
    </row>
    <row r="40" spans="1:15" s="155" customFormat="1" ht="15.75">
      <c r="A40" s="149"/>
      <c r="B40" s="136" t="s">
        <v>167</v>
      </c>
      <c r="C40" s="151" t="s">
        <v>144</v>
      </c>
      <c r="D40" s="151"/>
      <c r="E40" s="151"/>
      <c r="F40" s="151"/>
      <c r="G40" s="152">
        <v>7000</v>
      </c>
      <c r="H40" s="152">
        <v>5000</v>
      </c>
      <c r="I40" s="152"/>
      <c r="J40" s="152"/>
      <c r="K40" s="152">
        <v>5000</v>
      </c>
      <c r="L40" s="152">
        <v>5000</v>
      </c>
      <c r="M40" s="152"/>
      <c r="N40" s="152"/>
      <c r="O40" s="154"/>
    </row>
    <row r="41" spans="1:15" s="155" customFormat="1" ht="33" customHeight="1">
      <c r="A41" s="144" t="s">
        <v>168</v>
      </c>
      <c r="B41" s="158" t="s">
        <v>163</v>
      </c>
      <c r="C41" s="151"/>
      <c r="D41" s="151"/>
      <c r="E41" s="151"/>
      <c r="F41" s="151"/>
      <c r="G41" s="152"/>
      <c r="H41" s="152"/>
      <c r="I41" s="152"/>
      <c r="J41" s="152"/>
      <c r="K41" s="152"/>
      <c r="L41" s="152"/>
      <c r="M41" s="152"/>
      <c r="N41" s="152"/>
      <c r="O41" s="154"/>
    </row>
    <row r="42" spans="1:14" ht="15.75">
      <c r="A42" s="103"/>
      <c r="B42" s="166" t="s">
        <v>157</v>
      </c>
      <c r="C42" s="157" t="s">
        <v>143</v>
      </c>
      <c r="D42" s="104"/>
      <c r="E42" s="167"/>
      <c r="F42" s="167"/>
      <c r="G42" s="168">
        <v>14000</v>
      </c>
      <c r="H42" s="168" t="e">
        <f>#REF!</f>
        <v>#REF!</v>
      </c>
      <c r="I42" s="169"/>
      <c r="J42" s="170"/>
      <c r="K42" s="169" t="e">
        <f>H42</f>
        <v>#REF!</v>
      </c>
      <c r="L42" s="170" t="e">
        <f>K42</f>
        <v>#REF!</v>
      </c>
      <c r="M42" s="170"/>
      <c r="N42" s="167"/>
    </row>
    <row r="43" spans="1:15" s="164" customFormat="1" ht="31.5">
      <c r="A43" s="159"/>
      <c r="B43" s="165" t="s">
        <v>152</v>
      </c>
      <c r="C43" s="151" t="s">
        <v>88</v>
      </c>
      <c r="D43" s="161"/>
      <c r="E43" s="161"/>
      <c r="F43" s="161"/>
      <c r="G43" s="162">
        <v>10000</v>
      </c>
      <c r="H43" s="162">
        <v>7000</v>
      </c>
      <c r="I43" s="162"/>
      <c r="J43" s="153"/>
      <c r="K43" s="153">
        <v>7000</v>
      </c>
      <c r="L43" s="153">
        <v>7000</v>
      </c>
      <c r="M43" s="153"/>
      <c r="N43" s="162"/>
      <c r="O43" s="163"/>
    </row>
    <row r="44" spans="1:14" s="102" customFormat="1" ht="15.75">
      <c r="A44" s="144" t="s">
        <v>15</v>
      </c>
      <c r="B44" s="180" t="s">
        <v>169</v>
      </c>
      <c r="C44" s="202"/>
      <c r="D44" s="202"/>
      <c r="E44" s="202"/>
      <c r="F44" s="202"/>
      <c r="G44" s="203"/>
      <c r="H44" s="203"/>
      <c r="I44" s="204"/>
      <c r="J44" s="203"/>
      <c r="K44" s="204"/>
      <c r="L44" s="203"/>
      <c r="M44" s="203"/>
      <c r="N44" s="203"/>
    </row>
    <row r="45" spans="1:14" s="155" customFormat="1" ht="15.75">
      <c r="A45" s="104" t="s">
        <v>137</v>
      </c>
      <c r="B45" s="107" t="s">
        <v>171</v>
      </c>
      <c r="C45" s="104"/>
      <c r="D45" s="104"/>
      <c r="E45" s="205"/>
      <c r="F45" s="205"/>
      <c r="G45" s="206"/>
      <c r="H45" s="206"/>
      <c r="I45" s="207">
        <v>8292</v>
      </c>
      <c r="J45" s="209"/>
      <c r="K45" s="208" t="e">
        <f>#REF!</f>
        <v>#REF!</v>
      </c>
      <c r="L45" s="209" t="e">
        <f>#REF!</f>
        <v>#REF!</v>
      </c>
      <c r="M45" s="209" t="e">
        <f>#REF!</f>
        <v>#REF!</v>
      </c>
      <c r="N45" s="205"/>
    </row>
    <row r="46" spans="1:14" s="155" customFormat="1" ht="47.25">
      <c r="A46" s="149" t="s">
        <v>141</v>
      </c>
      <c r="B46" s="210" t="s">
        <v>155</v>
      </c>
      <c r="C46" s="205" t="s">
        <v>154</v>
      </c>
      <c r="D46" s="205"/>
      <c r="E46" s="205"/>
      <c r="F46" s="205"/>
      <c r="G46" s="205"/>
      <c r="H46" s="205"/>
      <c r="I46" s="207">
        <f>1120+1120</f>
        <v>2240</v>
      </c>
      <c r="J46" s="206"/>
      <c r="K46" s="207">
        <v>3000</v>
      </c>
      <c r="L46" s="206">
        <f>K46</f>
        <v>3000</v>
      </c>
      <c r="M46" s="214">
        <f>1568</f>
        <v>1568</v>
      </c>
      <c r="N46" s="205"/>
    </row>
    <row r="47" spans="1:14" ht="15.75">
      <c r="A47" s="171"/>
      <c r="C47" s="30"/>
      <c r="D47" s="30"/>
      <c r="E47" s="30"/>
      <c r="F47" s="30"/>
      <c r="G47" s="30"/>
      <c r="H47" s="30"/>
      <c r="I47" s="172"/>
      <c r="J47" s="172"/>
      <c r="K47" s="172"/>
      <c r="L47" s="30"/>
      <c r="M47" s="30"/>
      <c r="N47" s="30"/>
    </row>
    <row r="48" spans="1:14" ht="15.75">
      <c r="A48" s="171"/>
      <c r="C48" s="30"/>
      <c r="D48" s="30"/>
      <c r="E48" s="30"/>
      <c r="F48" s="30"/>
      <c r="G48" s="30"/>
      <c r="H48" s="30"/>
      <c r="I48" s="172"/>
      <c r="J48" s="172"/>
      <c r="K48" s="172"/>
      <c r="L48" s="30"/>
      <c r="M48" s="30"/>
      <c r="N48" s="30"/>
    </row>
    <row r="49" spans="1:14" ht="15.75">
      <c r="A49" s="171"/>
      <c r="C49" s="30"/>
      <c r="D49" s="30"/>
      <c r="E49" s="30"/>
      <c r="F49" s="30"/>
      <c r="G49" s="30"/>
      <c r="H49" s="30"/>
      <c r="I49" s="172"/>
      <c r="J49" s="172"/>
      <c r="K49" s="172"/>
      <c r="L49" s="30"/>
      <c r="M49" s="30"/>
      <c r="N49" s="30"/>
    </row>
    <row r="50" spans="1:14" ht="15.75">
      <c r="A50" s="171"/>
      <c r="C50" s="30"/>
      <c r="D50" s="30"/>
      <c r="E50" s="30"/>
      <c r="F50" s="30"/>
      <c r="G50" s="30"/>
      <c r="H50" s="30"/>
      <c r="I50" s="172"/>
      <c r="J50" s="172"/>
      <c r="K50" s="172"/>
      <c r="L50" s="30"/>
      <c r="M50" s="30"/>
      <c r="N50" s="30"/>
    </row>
    <row r="51" spans="1:14" ht="15.75">
      <c r="A51" s="171"/>
      <c r="C51" s="30"/>
      <c r="D51" s="30"/>
      <c r="E51" s="30"/>
      <c r="F51" s="30"/>
      <c r="G51" s="30"/>
      <c r="H51" s="30"/>
      <c r="I51" s="172"/>
      <c r="J51" s="172"/>
      <c r="K51" s="172"/>
      <c r="L51" s="30"/>
      <c r="M51" s="30"/>
      <c r="N51" s="30"/>
    </row>
    <row r="52" spans="1:14" ht="15.75">
      <c r="A52" s="171"/>
      <c r="C52" s="30"/>
      <c r="D52" s="30"/>
      <c r="E52" s="30"/>
      <c r="F52" s="30"/>
      <c r="G52" s="30"/>
      <c r="H52" s="30"/>
      <c r="I52" s="172"/>
      <c r="J52" s="172"/>
      <c r="K52" s="172"/>
      <c r="L52" s="30"/>
      <c r="M52" s="30"/>
      <c r="N52" s="30"/>
    </row>
    <row r="53" spans="1:14" ht="15.75">
      <c r="A53" s="171"/>
      <c r="C53" s="30"/>
      <c r="D53" s="30"/>
      <c r="E53" s="30"/>
      <c r="F53" s="30"/>
      <c r="G53" s="30"/>
      <c r="H53" s="30"/>
      <c r="I53" s="172"/>
      <c r="J53" s="172"/>
      <c r="K53" s="172"/>
      <c r="L53" s="30"/>
      <c r="M53" s="30"/>
      <c r="N53" s="30"/>
    </row>
    <row r="54" spans="1:14" ht="15.75">
      <c r="A54" s="171"/>
      <c r="C54" s="30"/>
      <c r="D54" s="30"/>
      <c r="E54" s="30"/>
      <c r="F54" s="30"/>
      <c r="G54" s="30"/>
      <c r="H54" s="30"/>
      <c r="I54" s="172"/>
      <c r="J54" s="172"/>
      <c r="K54" s="172"/>
      <c r="L54" s="30"/>
      <c r="M54" s="30"/>
      <c r="N54" s="30"/>
    </row>
    <row r="55" spans="1:14" ht="15.75">
      <c r="A55" s="171"/>
      <c r="C55" s="30"/>
      <c r="D55" s="30"/>
      <c r="E55" s="30"/>
      <c r="F55" s="30"/>
      <c r="G55" s="30"/>
      <c r="H55" s="30"/>
      <c r="I55" s="172"/>
      <c r="J55" s="172"/>
      <c r="K55" s="172"/>
      <c r="L55" s="30"/>
      <c r="M55" s="30"/>
      <c r="N55" s="30"/>
    </row>
    <row r="56" spans="1:14" ht="15.75">
      <c r="A56" s="171"/>
      <c r="C56" s="30"/>
      <c r="D56" s="30"/>
      <c r="E56" s="30"/>
      <c r="F56" s="30"/>
      <c r="G56" s="30"/>
      <c r="H56" s="30"/>
      <c r="I56" s="172"/>
      <c r="J56" s="172"/>
      <c r="K56" s="172"/>
      <c r="L56" s="30"/>
      <c r="M56" s="30"/>
      <c r="N56" s="30"/>
    </row>
    <row r="57" spans="1:14" ht="15.75">
      <c r="A57" s="171"/>
      <c r="C57" s="30"/>
      <c r="D57" s="30"/>
      <c r="E57" s="30"/>
      <c r="F57" s="30"/>
      <c r="G57" s="30"/>
      <c r="H57" s="30"/>
      <c r="I57" s="172"/>
      <c r="J57" s="172"/>
      <c r="K57" s="172"/>
      <c r="L57" s="30"/>
      <c r="M57" s="30"/>
      <c r="N57" s="30"/>
    </row>
    <row r="58" spans="1:14" ht="15.75">
      <c r="A58" s="171"/>
      <c r="C58" s="30"/>
      <c r="D58" s="30"/>
      <c r="E58" s="30"/>
      <c r="F58" s="30"/>
      <c r="G58" s="30"/>
      <c r="H58" s="30"/>
      <c r="I58" s="172"/>
      <c r="J58" s="172"/>
      <c r="K58" s="172"/>
      <c r="L58" s="30"/>
      <c r="M58" s="30"/>
      <c r="N58" s="30"/>
    </row>
    <row r="59" spans="1:14" ht="15.75">
      <c r="A59" s="171"/>
      <c r="C59" s="30"/>
      <c r="D59" s="30"/>
      <c r="E59" s="30"/>
      <c r="F59" s="30"/>
      <c r="G59" s="30"/>
      <c r="H59" s="30"/>
      <c r="I59" s="172"/>
      <c r="J59" s="172"/>
      <c r="K59" s="172"/>
      <c r="L59" s="30"/>
      <c r="M59" s="30"/>
      <c r="N59" s="30"/>
    </row>
    <row r="60" spans="1:14" ht="15.75">
      <c r="A60" s="171"/>
      <c r="C60" s="30"/>
      <c r="D60" s="30"/>
      <c r="E60" s="30"/>
      <c r="F60" s="30"/>
      <c r="G60" s="30"/>
      <c r="H60" s="30"/>
      <c r="I60" s="172"/>
      <c r="J60" s="172"/>
      <c r="K60" s="172"/>
      <c r="L60" s="30"/>
      <c r="M60" s="30"/>
      <c r="N60" s="30"/>
    </row>
    <row r="61" spans="1:14" ht="15.75">
      <c r="A61" s="171"/>
      <c r="C61" s="30"/>
      <c r="D61" s="30"/>
      <c r="E61" s="30"/>
      <c r="F61" s="30"/>
      <c r="G61" s="30"/>
      <c r="H61" s="30"/>
      <c r="I61" s="172"/>
      <c r="J61" s="172"/>
      <c r="K61" s="172"/>
      <c r="L61" s="30"/>
      <c r="M61" s="30"/>
      <c r="N61" s="30"/>
    </row>
    <row r="62" spans="1:14" ht="15.75">
      <c r="A62" s="171"/>
      <c r="C62" s="30"/>
      <c r="D62" s="30"/>
      <c r="E62" s="30"/>
      <c r="F62" s="30"/>
      <c r="G62" s="30"/>
      <c r="H62" s="30"/>
      <c r="I62" s="172"/>
      <c r="J62" s="172"/>
      <c r="K62" s="172"/>
      <c r="L62" s="30"/>
      <c r="M62" s="30"/>
      <c r="N62" s="30"/>
    </row>
    <row r="63" spans="1:14" ht="15.75">
      <c r="A63" s="171"/>
      <c r="C63" s="30"/>
      <c r="D63" s="30"/>
      <c r="E63" s="30"/>
      <c r="F63" s="30"/>
      <c r="G63" s="30"/>
      <c r="H63" s="30"/>
      <c r="I63" s="172"/>
      <c r="J63" s="172"/>
      <c r="K63" s="172"/>
      <c r="L63" s="30"/>
      <c r="M63" s="30"/>
      <c r="N63" s="30"/>
    </row>
    <row r="64" spans="1:14" ht="15.75">
      <c r="A64" s="171"/>
      <c r="C64" s="30"/>
      <c r="D64" s="30"/>
      <c r="E64" s="30"/>
      <c r="F64" s="30"/>
      <c r="G64" s="30"/>
      <c r="H64" s="30"/>
      <c r="I64" s="172"/>
      <c r="J64" s="172"/>
      <c r="K64" s="172"/>
      <c r="L64" s="30"/>
      <c r="M64" s="30"/>
      <c r="N64" s="30"/>
    </row>
    <row r="65" spans="1:14" ht="15.75">
      <c r="A65" s="171"/>
      <c r="C65" s="30"/>
      <c r="D65" s="30"/>
      <c r="E65" s="30"/>
      <c r="F65" s="30"/>
      <c r="G65" s="30"/>
      <c r="H65" s="30"/>
      <c r="I65" s="172"/>
      <c r="J65" s="172"/>
      <c r="K65" s="172"/>
      <c r="L65" s="30"/>
      <c r="M65" s="30"/>
      <c r="N65" s="30"/>
    </row>
    <row r="66" spans="1:14" ht="15.75">
      <c r="A66" s="171"/>
      <c r="C66" s="30"/>
      <c r="D66" s="30"/>
      <c r="E66" s="30"/>
      <c r="F66" s="30"/>
      <c r="G66" s="30"/>
      <c r="H66" s="30"/>
      <c r="I66" s="172"/>
      <c r="J66" s="172"/>
      <c r="K66" s="172"/>
      <c r="L66" s="30"/>
      <c r="M66" s="30"/>
      <c r="N66" s="30"/>
    </row>
    <row r="67" spans="1:14" ht="15.75">
      <c r="A67" s="171"/>
      <c r="C67" s="30"/>
      <c r="D67" s="30"/>
      <c r="E67" s="30"/>
      <c r="F67" s="30"/>
      <c r="G67" s="30"/>
      <c r="H67" s="30"/>
      <c r="I67" s="172"/>
      <c r="J67" s="172"/>
      <c r="K67" s="172"/>
      <c r="L67" s="30"/>
      <c r="M67" s="30"/>
      <c r="N67" s="30"/>
    </row>
    <row r="68" spans="1:14" ht="15.75">
      <c r="A68" s="171"/>
      <c r="C68" s="30"/>
      <c r="D68" s="30"/>
      <c r="E68" s="30"/>
      <c r="F68" s="30"/>
      <c r="G68" s="30"/>
      <c r="H68" s="30"/>
      <c r="I68" s="172"/>
      <c r="J68" s="172"/>
      <c r="K68" s="172"/>
      <c r="L68" s="30"/>
      <c r="M68" s="30"/>
      <c r="N68" s="30"/>
    </row>
    <row r="69" spans="1:14" ht="15.75">
      <c r="A69" s="171"/>
      <c r="C69" s="30"/>
      <c r="D69" s="30"/>
      <c r="E69" s="30"/>
      <c r="F69" s="30"/>
      <c r="G69" s="30"/>
      <c r="H69" s="30"/>
      <c r="I69" s="172"/>
      <c r="J69" s="172"/>
      <c r="K69" s="172"/>
      <c r="L69" s="30"/>
      <c r="M69" s="30"/>
      <c r="N69" s="30"/>
    </row>
    <row r="70" spans="1:14" ht="15.75">
      <c r="A70" s="171"/>
      <c r="C70" s="30"/>
      <c r="D70" s="30"/>
      <c r="E70" s="30"/>
      <c r="F70" s="30"/>
      <c r="G70" s="30"/>
      <c r="H70" s="30"/>
      <c r="I70" s="172"/>
      <c r="J70" s="172"/>
      <c r="K70" s="172"/>
      <c r="L70" s="30"/>
      <c r="M70" s="30"/>
      <c r="N70" s="30"/>
    </row>
    <row r="71" spans="1:14" ht="15.75">
      <c r="A71" s="171"/>
      <c r="C71" s="30"/>
      <c r="D71" s="30"/>
      <c r="E71" s="30"/>
      <c r="F71" s="30"/>
      <c r="G71" s="30"/>
      <c r="H71" s="30"/>
      <c r="I71" s="172"/>
      <c r="J71" s="172"/>
      <c r="K71" s="172"/>
      <c r="L71" s="30"/>
      <c r="M71" s="30"/>
      <c r="N71" s="30"/>
    </row>
    <row r="72" spans="1:14" ht="15.75">
      <c r="A72" s="171"/>
      <c r="C72" s="30"/>
      <c r="D72" s="30"/>
      <c r="E72" s="30"/>
      <c r="F72" s="30"/>
      <c r="G72" s="30"/>
      <c r="H72" s="30"/>
      <c r="I72" s="172"/>
      <c r="J72" s="172"/>
      <c r="K72" s="172"/>
      <c r="L72" s="30"/>
      <c r="M72" s="30"/>
      <c r="N72" s="30"/>
    </row>
    <row r="73" spans="1:14" ht="15.75">
      <c r="A73" s="171"/>
      <c r="C73" s="30"/>
      <c r="D73" s="30"/>
      <c r="E73" s="30"/>
      <c r="F73" s="30"/>
      <c r="G73" s="30"/>
      <c r="H73" s="30"/>
      <c r="I73" s="172"/>
      <c r="J73" s="172"/>
      <c r="K73" s="172"/>
      <c r="L73" s="30"/>
      <c r="M73" s="30"/>
      <c r="N73" s="30"/>
    </row>
    <row r="74" spans="1:14" ht="15.75">
      <c r="A74" s="171"/>
      <c r="C74" s="30"/>
      <c r="D74" s="30"/>
      <c r="E74" s="30"/>
      <c r="F74" s="30"/>
      <c r="G74" s="30"/>
      <c r="H74" s="30"/>
      <c r="I74" s="172"/>
      <c r="J74" s="172"/>
      <c r="K74" s="172"/>
      <c r="L74" s="30"/>
      <c r="M74" s="30"/>
      <c r="N74" s="30"/>
    </row>
    <row r="75" spans="1:14" ht="15.75">
      <c r="A75" s="171"/>
      <c r="C75" s="30"/>
      <c r="D75" s="30"/>
      <c r="E75" s="30"/>
      <c r="F75" s="30"/>
      <c r="G75" s="30"/>
      <c r="H75" s="30"/>
      <c r="I75" s="172"/>
      <c r="J75" s="172"/>
      <c r="K75" s="172"/>
      <c r="L75" s="30"/>
      <c r="M75" s="30"/>
      <c r="N75" s="30"/>
    </row>
    <row r="76" spans="1:14" ht="15.75">
      <c r="A76" s="171"/>
      <c r="C76" s="30"/>
      <c r="D76" s="30"/>
      <c r="E76" s="30"/>
      <c r="F76" s="30"/>
      <c r="G76" s="30"/>
      <c r="H76" s="30"/>
      <c r="I76" s="172"/>
      <c r="J76" s="172"/>
      <c r="K76" s="172"/>
      <c r="L76" s="30"/>
      <c r="M76" s="30"/>
      <c r="N76" s="30"/>
    </row>
    <row r="77" spans="1:14" ht="15.75">
      <c r="A77" s="171"/>
      <c r="C77" s="30"/>
      <c r="D77" s="30"/>
      <c r="E77" s="30"/>
      <c r="F77" s="30"/>
      <c r="G77" s="30"/>
      <c r="H77" s="30"/>
      <c r="I77" s="172"/>
      <c r="J77" s="172"/>
      <c r="K77" s="172"/>
      <c r="L77" s="30"/>
      <c r="M77" s="30"/>
      <c r="N77" s="30"/>
    </row>
    <row r="78" spans="1:14" ht="15.75">
      <c r="A78" s="171"/>
      <c r="C78" s="30"/>
      <c r="D78" s="30"/>
      <c r="E78" s="30"/>
      <c r="F78" s="30"/>
      <c r="G78" s="30"/>
      <c r="H78" s="30"/>
      <c r="I78" s="172"/>
      <c r="J78" s="172"/>
      <c r="K78" s="172"/>
      <c r="L78" s="30"/>
      <c r="M78" s="30"/>
      <c r="N78" s="30"/>
    </row>
    <row r="79" spans="1:14" ht="15.75">
      <c r="A79" s="171"/>
      <c r="C79" s="30"/>
      <c r="D79" s="30"/>
      <c r="E79" s="30"/>
      <c r="F79" s="30"/>
      <c r="G79" s="30"/>
      <c r="H79" s="30"/>
      <c r="I79" s="172"/>
      <c r="J79" s="172"/>
      <c r="K79" s="172"/>
      <c r="L79" s="30"/>
      <c r="M79" s="30"/>
      <c r="N79" s="30"/>
    </row>
    <row r="80" spans="1:14" ht="15.75">
      <c r="A80" s="171"/>
      <c r="C80" s="30"/>
      <c r="D80" s="30"/>
      <c r="E80" s="30"/>
      <c r="F80" s="30"/>
      <c r="G80" s="30"/>
      <c r="H80" s="30"/>
      <c r="I80" s="172"/>
      <c r="J80" s="172"/>
      <c r="K80" s="172"/>
      <c r="L80" s="30"/>
      <c r="M80" s="30"/>
      <c r="N80" s="30"/>
    </row>
    <row r="81" spans="1:14" ht="15.75">
      <c r="A81" s="171"/>
      <c r="C81" s="30"/>
      <c r="D81" s="30"/>
      <c r="E81" s="30"/>
      <c r="F81" s="30"/>
      <c r="G81" s="30"/>
      <c r="H81" s="30"/>
      <c r="I81" s="172"/>
      <c r="J81" s="172"/>
      <c r="K81" s="172"/>
      <c r="L81" s="30"/>
      <c r="M81" s="30"/>
      <c r="N81" s="30"/>
    </row>
    <row r="82" spans="1:14" ht="15.75">
      <c r="A82" s="171"/>
      <c r="C82" s="30"/>
      <c r="D82" s="30"/>
      <c r="E82" s="30"/>
      <c r="F82" s="30"/>
      <c r="G82" s="30"/>
      <c r="H82" s="30"/>
      <c r="I82" s="172"/>
      <c r="J82" s="172"/>
      <c r="K82" s="172"/>
      <c r="L82" s="30"/>
      <c r="M82" s="30"/>
      <c r="N82" s="30"/>
    </row>
    <row r="83" spans="1:14" ht="15.75">
      <c r="A83" s="171"/>
      <c r="C83" s="30"/>
      <c r="D83" s="30"/>
      <c r="E83" s="30"/>
      <c r="F83" s="30"/>
      <c r="G83" s="30"/>
      <c r="H83" s="30"/>
      <c r="I83" s="172"/>
      <c r="J83" s="172"/>
      <c r="K83" s="172"/>
      <c r="L83" s="30"/>
      <c r="M83" s="30"/>
      <c r="N83" s="30"/>
    </row>
    <row r="84" spans="1:14" ht="15.75">
      <c r="A84" s="171"/>
      <c r="C84" s="30"/>
      <c r="D84" s="30"/>
      <c r="E84" s="30"/>
      <c r="F84" s="30"/>
      <c r="G84" s="30"/>
      <c r="H84" s="30"/>
      <c r="I84" s="172"/>
      <c r="J84" s="172"/>
      <c r="K84" s="172"/>
      <c r="L84" s="30"/>
      <c r="M84" s="30"/>
      <c r="N84" s="30"/>
    </row>
    <row r="85" spans="1:14" ht="15.75">
      <c r="A85" s="171"/>
      <c r="C85" s="30"/>
      <c r="D85" s="30"/>
      <c r="E85" s="30"/>
      <c r="F85" s="30"/>
      <c r="G85" s="30"/>
      <c r="H85" s="30"/>
      <c r="I85" s="172"/>
      <c r="J85" s="172"/>
      <c r="K85" s="172"/>
      <c r="L85" s="30"/>
      <c r="M85" s="30"/>
      <c r="N85" s="30"/>
    </row>
    <row r="86" spans="1:14" ht="15.75">
      <c r="A86" s="171"/>
      <c r="C86" s="30"/>
      <c r="D86" s="30"/>
      <c r="E86" s="30"/>
      <c r="F86" s="30"/>
      <c r="G86" s="30"/>
      <c r="H86" s="30"/>
      <c r="I86" s="172"/>
      <c r="J86" s="172"/>
      <c r="K86" s="172"/>
      <c r="L86" s="30"/>
      <c r="M86" s="30"/>
      <c r="N86" s="30"/>
    </row>
    <row r="87" spans="1:14" ht="15.75">
      <c r="A87" s="171"/>
      <c r="C87" s="30"/>
      <c r="D87" s="30"/>
      <c r="E87" s="30"/>
      <c r="F87" s="30"/>
      <c r="G87" s="30"/>
      <c r="H87" s="30"/>
      <c r="I87" s="172"/>
      <c r="J87" s="172"/>
      <c r="K87" s="172"/>
      <c r="L87" s="30"/>
      <c r="M87" s="30"/>
      <c r="N87" s="30"/>
    </row>
    <row r="88" spans="1:14" ht="15.75">
      <c r="A88" s="171"/>
      <c r="C88" s="30"/>
      <c r="D88" s="30"/>
      <c r="E88" s="30"/>
      <c r="F88" s="30"/>
      <c r="G88" s="30"/>
      <c r="H88" s="30"/>
      <c r="I88" s="172"/>
      <c r="J88" s="172"/>
      <c r="K88" s="172"/>
      <c r="L88" s="30"/>
      <c r="M88" s="30"/>
      <c r="N88" s="30"/>
    </row>
    <row r="89" spans="1:14" ht="15.75">
      <c r="A89" s="171"/>
      <c r="C89" s="30"/>
      <c r="D89" s="30"/>
      <c r="E89" s="30"/>
      <c r="F89" s="30"/>
      <c r="G89" s="30"/>
      <c r="H89" s="30"/>
      <c r="I89" s="172"/>
      <c r="J89" s="172"/>
      <c r="K89" s="172"/>
      <c r="L89" s="30"/>
      <c r="M89" s="30"/>
      <c r="N89" s="30"/>
    </row>
    <row r="90" spans="1:14" ht="15.75">
      <c r="A90" s="171"/>
      <c r="C90" s="30"/>
      <c r="D90" s="30"/>
      <c r="E90" s="30"/>
      <c r="F90" s="30"/>
      <c r="G90" s="30"/>
      <c r="H90" s="30"/>
      <c r="I90" s="172"/>
      <c r="J90" s="172"/>
      <c r="K90" s="172"/>
      <c r="L90" s="30"/>
      <c r="M90" s="30"/>
      <c r="N90" s="30"/>
    </row>
    <row r="91" spans="1:14" ht="15.75">
      <c r="A91" s="171"/>
      <c r="C91" s="30"/>
      <c r="D91" s="30"/>
      <c r="E91" s="30"/>
      <c r="F91" s="30"/>
      <c r="G91" s="30"/>
      <c r="H91" s="30"/>
      <c r="I91" s="172"/>
      <c r="J91" s="172"/>
      <c r="K91" s="172"/>
      <c r="L91" s="30"/>
      <c r="M91" s="30"/>
      <c r="N91" s="30"/>
    </row>
    <row r="92" spans="1:14" ht="15.75">
      <c r="A92" s="171"/>
      <c r="C92" s="30"/>
      <c r="D92" s="30"/>
      <c r="E92" s="30"/>
      <c r="F92" s="30"/>
      <c r="G92" s="30"/>
      <c r="H92" s="30"/>
      <c r="I92" s="172"/>
      <c r="J92" s="172"/>
      <c r="K92" s="172"/>
      <c r="L92" s="30"/>
      <c r="M92" s="30"/>
      <c r="N92" s="30"/>
    </row>
    <row r="93" spans="1:14" ht="15.75">
      <c r="A93" s="171"/>
      <c r="C93" s="30"/>
      <c r="D93" s="30"/>
      <c r="E93" s="30"/>
      <c r="F93" s="30"/>
      <c r="G93" s="30"/>
      <c r="H93" s="30"/>
      <c r="I93" s="172"/>
      <c r="J93" s="172"/>
      <c r="K93" s="172"/>
      <c r="L93" s="30"/>
      <c r="M93" s="30"/>
      <c r="N93" s="30"/>
    </row>
    <row r="94" spans="1:14" ht="15.75">
      <c r="A94" s="171"/>
      <c r="C94" s="30"/>
      <c r="D94" s="30"/>
      <c r="E94" s="30"/>
      <c r="F94" s="30"/>
      <c r="G94" s="30"/>
      <c r="H94" s="30"/>
      <c r="I94" s="172"/>
      <c r="J94" s="172"/>
      <c r="K94" s="172"/>
      <c r="L94" s="30"/>
      <c r="M94" s="30"/>
      <c r="N94" s="30"/>
    </row>
    <row r="95" spans="1:14" ht="15.75">
      <c r="A95" s="171"/>
      <c r="C95" s="30"/>
      <c r="D95" s="30"/>
      <c r="E95" s="30"/>
      <c r="F95" s="30"/>
      <c r="G95" s="30"/>
      <c r="H95" s="30"/>
      <c r="I95" s="172"/>
      <c r="J95" s="172"/>
      <c r="K95" s="172"/>
      <c r="L95" s="30"/>
      <c r="M95" s="30"/>
      <c r="N95" s="30"/>
    </row>
    <row r="96" spans="1:14" ht="15.75">
      <c r="A96" s="171"/>
      <c r="C96" s="30"/>
      <c r="D96" s="30"/>
      <c r="E96" s="30"/>
      <c r="F96" s="30"/>
      <c r="G96" s="30"/>
      <c r="H96" s="30"/>
      <c r="I96" s="172"/>
      <c r="J96" s="172"/>
      <c r="K96" s="172"/>
      <c r="L96" s="30"/>
      <c r="M96" s="30"/>
      <c r="N96" s="30"/>
    </row>
    <row r="97" spans="1:14" ht="15.75">
      <c r="A97" s="171"/>
      <c r="C97" s="30"/>
      <c r="D97" s="30"/>
      <c r="E97" s="30"/>
      <c r="F97" s="30"/>
      <c r="G97" s="30"/>
      <c r="H97" s="30"/>
      <c r="I97" s="172"/>
      <c r="J97" s="172"/>
      <c r="K97" s="172"/>
      <c r="L97" s="30"/>
      <c r="M97" s="30"/>
      <c r="N97" s="30"/>
    </row>
    <row r="98" spans="1:14" ht="15.75">
      <c r="A98" s="171"/>
      <c r="C98" s="30"/>
      <c r="D98" s="30"/>
      <c r="E98" s="30"/>
      <c r="F98" s="30"/>
      <c r="G98" s="30"/>
      <c r="H98" s="30"/>
      <c r="I98" s="172"/>
      <c r="J98" s="172"/>
      <c r="K98" s="172"/>
      <c r="L98" s="30"/>
      <c r="M98" s="30"/>
      <c r="N98" s="30"/>
    </row>
    <row r="99" spans="1:14" ht="15.75">
      <c r="A99" s="171"/>
      <c r="C99" s="30"/>
      <c r="D99" s="30"/>
      <c r="E99" s="30"/>
      <c r="F99" s="30"/>
      <c r="G99" s="30"/>
      <c r="H99" s="30"/>
      <c r="I99" s="172"/>
      <c r="J99" s="172"/>
      <c r="K99" s="172"/>
      <c r="L99" s="30"/>
      <c r="M99" s="30"/>
      <c r="N99" s="30"/>
    </row>
    <row r="100" spans="1:14" ht="15.75">
      <c r="A100" s="171"/>
      <c r="C100" s="30"/>
      <c r="D100" s="30"/>
      <c r="E100" s="30"/>
      <c r="F100" s="30"/>
      <c r="G100" s="30"/>
      <c r="H100" s="30"/>
      <c r="I100" s="172"/>
      <c r="J100" s="172"/>
      <c r="K100" s="172"/>
      <c r="L100" s="30"/>
      <c r="M100" s="30"/>
      <c r="N100" s="30"/>
    </row>
    <row r="101" spans="1:14" ht="15.75">
      <c r="A101" s="171"/>
      <c r="C101" s="30"/>
      <c r="D101" s="30"/>
      <c r="E101" s="30"/>
      <c r="F101" s="30"/>
      <c r="G101" s="30"/>
      <c r="H101" s="30"/>
      <c r="I101" s="172"/>
      <c r="J101" s="172"/>
      <c r="K101" s="172"/>
      <c r="L101" s="30"/>
      <c r="M101" s="30"/>
      <c r="N101" s="30"/>
    </row>
    <row r="102" spans="1:14" ht="15.75">
      <c r="A102" s="171"/>
      <c r="C102" s="30"/>
      <c r="D102" s="30"/>
      <c r="E102" s="30"/>
      <c r="F102" s="30"/>
      <c r="G102" s="30"/>
      <c r="H102" s="30"/>
      <c r="I102" s="172"/>
      <c r="J102" s="172"/>
      <c r="K102" s="172"/>
      <c r="L102" s="30"/>
      <c r="M102" s="30"/>
      <c r="N102" s="30"/>
    </row>
    <row r="103" spans="1:14" ht="15.75">
      <c r="A103" s="171"/>
      <c r="C103" s="30"/>
      <c r="D103" s="30"/>
      <c r="E103" s="30"/>
      <c r="F103" s="30"/>
      <c r="G103" s="30"/>
      <c r="H103" s="30"/>
      <c r="I103" s="172"/>
      <c r="J103" s="172"/>
      <c r="K103" s="172"/>
      <c r="L103" s="30"/>
      <c r="M103" s="30"/>
      <c r="N103" s="30"/>
    </row>
    <row r="104" spans="1:14" ht="15.75">
      <c r="A104" s="171"/>
      <c r="C104" s="30"/>
      <c r="D104" s="30"/>
      <c r="E104" s="30"/>
      <c r="F104" s="30"/>
      <c r="G104" s="30"/>
      <c r="H104" s="30"/>
      <c r="I104" s="172"/>
      <c r="J104" s="172"/>
      <c r="K104" s="172"/>
      <c r="L104" s="30"/>
      <c r="M104" s="30"/>
      <c r="N104" s="30"/>
    </row>
    <row r="105" spans="1:14" ht="15.75">
      <c r="A105" s="171"/>
      <c r="C105" s="30"/>
      <c r="D105" s="30"/>
      <c r="E105" s="30"/>
      <c r="F105" s="30"/>
      <c r="G105" s="30"/>
      <c r="H105" s="30"/>
      <c r="I105" s="172"/>
      <c r="J105" s="172"/>
      <c r="K105" s="172"/>
      <c r="L105" s="30"/>
      <c r="M105" s="30"/>
      <c r="N105" s="30"/>
    </row>
    <row r="106" spans="1:14" ht="15.75">
      <c r="A106" s="171"/>
      <c r="C106" s="30"/>
      <c r="D106" s="30"/>
      <c r="E106" s="30"/>
      <c r="F106" s="30"/>
      <c r="G106" s="30"/>
      <c r="H106" s="30"/>
      <c r="I106" s="172"/>
      <c r="J106" s="172"/>
      <c r="K106" s="172"/>
      <c r="L106" s="30"/>
      <c r="M106" s="30"/>
      <c r="N106" s="30"/>
    </row>
    <row r="107" spans="1:14" ht="15.75">
      <c r="A107" s="171"/>
      <c r="C107" s="30"/>
      <c r="D107" s="30"/>
      <c r="E107" s="30"/>
      <c r="F107" s="30"/>
      <c r="G107" s="30"/>
      <c r="H107" s="30"/>
      <c r="I107" s="172"/>
      <c r="J107" s="172"/>
      <c r="K107" s="172"/>
      <c r="L107" s="30"/>
      <c r="M107" s="30"/>
      <c r="N107" s="30"/>
    </row>
    <row r="108" spans="1:14" ht="15.75">
      <c r="A108" s="171"/>
      <c r="C108" s="30"/>
      <c r="D108" s="30"/>
      <c r="E108" s="30"/>
      <c r="F108" s="30"/>
      <c r="G108" s="30"/>
      <c r="H108" s="30"/>
      <c r="I108" s="172"/>
      <c r="J108" s="172"/>
      <c r="K108" s="172"/>
      <c r="L108" s="30"/>
      <c r="M108" s="30"/>
      <c r="N108" s="30"/>
    </row>
    <row r="109" spans="1:14" ht="15.75">
      <c r="A109" s="171"/>
      <c r="C109" s="30"/>
      <c r="D109" s="30"/>
      <c r="E109" s="30"/>
      <c r="F109" s="30"/>
      <c r="G109" s="30"/>
      <c r="H109" s="30"/>
      <c r="I109" s="172"/>
      <c r="J109" s="172"/>
      <c r="K109" s="172"/>
      <c r="L109" s="30"/>
      <c r="M109" s="30"/>
      <c r="N109" s="30"/>
    </row>
    <row r="110" spans="1:14" ht="15.75">
      <c r="A110" s="171"/>
      <c r="C110" s="30"/>
      <c r="D110" s="30"/>
      <c r="E110" s="30"/>
      <c r="F110" s="30"/>
      <c r="G110" s="30"/>
      <c r="H110" s="30"/>
      <c r="I110" s="172"/>
      <c r="J110" s="172"/>
      <c r="K110" s="172"/>
      <c r="L110" s="30"/>
      <c r="M110" s="30"/>
      <c r="N110" s="30"/>
    </row>
    <row r="111" spans="1:14" ht="15.75">
      <c r="A111" s="171"/>
      <c r="C111" s="30"/>
      <c r="D111" s="30"/>
      <c r="E111" s="30"/>
      <c r="F111" s="30"/>
      <c r="G111" s="30"/>
      <c r="H111" s="30"/>
      <c r="I111" s="172"/>
      <c r="J111" s="172"/>
      <c r="K111" s="172"/>
      <c r="L111" s="30"/>
      <c r="M111" s="30"/>
      <c r="N111" s="30"/>
    </row>
    <row r="112" spans="1:14" ht="15.75">
      <c r="A112" s="171"/>
      <c r="C112" s="30"/>
      <c r="D112" s="30"/>
      <c r="E112" s="30"/>
      <c r="F112" s="30"/>
      <c r="G112" s="30"/>
      <c r="H112" s="30"/>
      <c r="I112" s="172"/>
      <c r="J112" s="172"/>
      <c r="K112" s="172"/>
      <c r="L112" s="30"/>
      <c r="M112" s="30"/>
      <c r="N112" s="30"/>
    </row>
    <row r="113" spans="1:14" ht="15.75">
      <c r="A113" s="171"/>
      <c r="C113" s="30"/>
      <c r="D113" s="30"/>
      <c r="E113" s="30"/>
      <c r="F113" s="30"/>
      <c r="G113" s="30"/>
      <c r="H113" s="30"/>
      <c r="I113" s="172"/>
      <c r="J113" s="172"/>
      <c r="K113" s="172"/>
      <c r="L113" s="30"/>
      <c r="M113" s="30"/>
      <c r="N113" s="30"/>
    </row>
    <row r="114" spans="1:14" ht="15.75">
      <c r="A114" s="171"/>
      <c r="C114" s="30"/>
      <c r="D114" s="30"/>
      <c r="E114" s="30"/>
      <c r="F114" s="30"/>
      <c r="G114" s="30"/>
      <c r="H114" s="30"/>
      <c r="I114" s="172"/>
      <c r="J114" s="172"/>
      <c r="K114" s="172"/>
      <c r="L114" s="30"/>
      <c r="M114" s="30"/>
      <c r="N114" s="30"/>
    </row>
    <row r="115" spans="1:14" ht="15.75">
      <c r="A115" s="171"/>
      <c r="C115" s="30"/>
      <c r="D115" s="30"/>
      <c r="E115" s="30"/>
      <c r="F115" s="30"/>
      <c r="G115" s="30"/>
      <c r="H115" s="30"/>
      <c r="I115" s="172"/>
      <c r="J115" s="172"/>
      <c r="K115" s="172"/>
      <c r="L115" s="30"/>
      <c r="M115" s="30"/>
      <c r="N115" s="30"/>
    </row>
    <row r="116" spans="1:14" ht="15.75">
      <c r="A116" s="171"/>
      <c r="C116" s="30"/>
      <c r="D116" s="30"/>
      <c r="E116" s="30"/>
      <c r="F116" s="30"/>
      <c r="G116" s="30"/>
      <c r="H116" s="30"/>
      <c r="I116" s="172"/>
      <c r="J116" s="172"/>
      <c r="K116" s="172"/>
      <c r="L116" s="30"/>
      <c r="M116" s="30"/>
      <c r="N116" s="30"/>
    </row>
    <row r="117" spans="1:14" ht="15.75">
      <c r="A117" s="171"/>
      <c r="C117" s="30"/>
      <c r="D117" s="30"/>
      <c r="E117" s="30"/>
      <c r="F117" s="30"/>
      <c r="G117" s="30"/>
      <c r="H117" s="30"/>
      <c r="I117" s="172"/>
      <c r="J117" s="172"/>
      <c r="K117" s="172"/>
      <c r="L117" s="30"/>
      <c r="M117" s="30"/>
      <c r="N117" s="30"/>
    </row>
    <row r="118" spans="1:14" ht="15.75">
      <c r="A118" s="171"/>
      <c r="C118" s="30"/>
      <c r="D118" s="30"/>
      <c r="E118" s="30"/>
      <c r="F118" s="30"/>
      <c r="G118" s="30"/>
      <c r="H118" s="30"/>
      <c r="I118" s="172"/>
      <c r="J118" s="172"/>
      <c r="K118" s="172"/>
      <c r="L118" s="30"/>
      <c r="M118" s="30"/>
      <c r="N118" s="30"/>
    </row>
    <row r="119" spans="1:14" ht="15.75">
      <c r="A119" s="171"/>
      <c r="C119" s="30"/>
      <c r="D119" s="30"/>
      <c r="E119" s="30"/>
      <c r="F119" s="30"/>
      <c r="G119" s="30"/>
      <c r="H119" s="30"/>
      <c r="I119" s="172"/>
      <c r="J119" s="172"/>
      <c r="K119" s="172"/>
      <c r="L119" s="30"/>
      <c r="M119" s="30"/>
      <c r="N119" s="30"/>
    </row>
    <row r="120" spans="1:14" ht="15.75">
      <c r="A120" s="171"/>
      <c r="C120" s="30"/>
      <c r="D120" s="30"/>
      <c r="E120" s="30"/>
      <c r="F120" s="30"/>
      <c r="G120" s="30"/>
      <c r="H120" s="30"/>
      <c r="I120" s="172"/>
      <c r="J120" s="172"/>
      <c r="K120" s="172"/>
      <c r="L120" s="30"/>
      <c r="M120" s="30"/>
      <c r="N120" s="30"/>
    </row>
    <row r="121" spans="1:14" ht="15.75">
      <c r="A121" s="171"/>
      <c r="C121" s="30"/>
      <c r="D121" s="30"/>
      <c r="E121" s="30"/>
      <c r="F121" s="30"/>
      <c r="G121" s="30"/>
      <c r="H121" s="30"/>
      <c r="I121" s="172"/>
      <c r="J121" s="172"/>
      <c r="K121" s="172"/>
      <c r="L121" s="30"/>
      <c r="M121" s="30"/>
      <c r="N121" s="30"/>
    </row>
    <row r="122" spans="1:14" ht="15.75">
      <c r="A122" s="171"/>
      <c r="C122" s="30"/>
      <c r="D122" s="30"/>
      <c r="E122" s="30"/>
      <c r="F122" s="30"/>
      <c r="G122" s="30"/>
      <c r="H122" s="30"/>
      <c r="I122" s="172"/>
      <c r="J122" s="172"/>
      <c r="K122" s="172"/>
      <c r="L122" s="30"/>
      <c r="M122" s="30"/>
      <c r="N122" s="30"/>
    </row>
    <row r="123" spans="1:14" ht="15.75">
      <c r="A123" s="171"/>
      <c r="C123" s="30"/>
      <c r="D123" s="30"/>
      <c r="E123" s="30"/>
      <c r="F123" s="30"/>
      <c r="G123" s="30"/>
      <c r="H123" s="30"/>
      <c r="I123" s="172"/>
      <c r="J123" s="172"/>
      <c r="K123" s="172"/>
      <c r="L123" s="30"/>
      <c r="M123" s="30"/>
      <c r="N123" s="30"/>
    </row>
    <row r="124" spans="1:14" ht="15.75">
      <c r="A124" s="171"/>
      <c r="C124" s="30"/>
      <c r="D124" s="30"/>
      <c r="E124" s="30"/>
      <c r="F124" s="30"/>
      <c r="G124" s="30"/>
      <c r="H124" s="30"/>
      <c r="I124" s="172"/>
      <c r="J124" s="172"/>
      <c r="K124" s="172"/>
      <c r="L124" s="30"/>
      <c r="M124" s="30"/>
      <c r="N124" s="30"/>
    </row>
    <row r="125" spans="1:14" ht="15.75">
      <c r="A125" s="171"/>
      <c r="C125" s="30"/>
      <c r="D125" s="30"/>
      <c r="E125" s="30"/>
      <c r="F125" s="30"/>
      <c r="G125" s="30"/>
      <c r="H125" s="30"/>
      <c r="I125" s="172"/>
      <c r="J125" s="172"/>
      <c r="K125" s="172"/>
      <c r="L125" s="30"/>
      <c r="M125" s="30"/>
      <c r="N125" s="30"/>
    </row>
    <row r="126" spans="1:14" ht="15.75">
      <c r="A126" s="171"/>
      <c r="C126" s="30"/>
      <c r="D126" s="30"/>
      <c r="E126" s="30"/>
      <c r="F126" s="30"/>
      <c r="G126" s="30"/>
      <c r="H126" s="30"/>
      <c r="I126" s="172"/>
      <c r="J126" s="172"/>
      <c r="K126" s="172"/>
      <c r="L126" s="30"/>
      <c r="M126" s="30"/>
      <c r="N126" s="30"/>
    </row>
    <row r="127" spans="1:14" ht="15.75">
      <c r="A127" s="171"/>
      <c r="C127" s="30"/>
      <c r="D127" s="30"/>
      <c r="E127" s="30"/>
      <c r="F127" s="30"/>
      <c r="G127" s="30"/>
      <c r="H127" s="30"/>
      <c r="I127" s="172"/>
      <c r="J127" s="172"/>
      <c r="K127" s="172"/>
      <c r="L127" s="30"/>
      <c r="M127" s="30"/>
      <c r="N127" s="30"/>
    </row>
    <row r="128" spans="1:14" ht="15.75">
      <c r="A128" s="171"/>
      <c r="C128" s="30"/>
      <c r="D128" s="30"/>
      <c r="E128" s="30"/>
      <c r="F128" s="30"/>
      <c r="G128" s="30"/>
      <c r="H128" s="30"/>
      <c r="I128" s="172"/>
      <c r="J128" s="172"/>
      <c r="K128" s="172"/>
      <c r="L128" s="30"/>
      <c r="M128" s="30"/>
      <c r="N128" s="30"/>
    </row>
    <row r="129" spans="1:14" ht="15.75">
      <c r="A129" s="171"/>
      <c r="C129" s="30"/>
      <c r="D129" s="30"/>
      <c r="E129" s="30"/>
      <c r="F129" s="30"/>
      <c r="G129" s="30"/>
      <c r="H129" s="30"/>
      <c r="I129" s="172"/>
      <c r="J129" s="172"/>
      <c r="K129" s="172"/>
      <c r="L129" s="30"/>
      <c r="M129" s="30"/>
      <c r="N129" s="30"/>
    </row>
    <row r="130" spans="1:14" ht="15.75">
      <c r="A130" s="171"/>
      <c r="C130" s="30"/>
      <c r="D130" s="30"/>
      <c r="E130" s="30"/>
      <c r="F130" s="30"/>
      <c r="G130" s="30"/>
      <c r="H130" s="30"/>
      <c r="I130" s="172"/>
      <c r="J130" s="172"/>
      <c r="K130" s="172"/>
      <c r="L130" s="30"/>
      <c r="M130" s="30"/>
      <c r="N130" s="30"/>
    </row>
    <row r="131" spans="1:14" ht="15.75">
      <c r="A131" s="171"/>
      <c r="C131" s="30"/>
      <c r="D131" s="30"/>
      <c r="E131" s="30"/>
      <c r="F131" s="30"/>
      <c r="G131" s="30"/>
      <c r="H131" s="30"/>
      <c r="I131" s="172"/>
      <c r="J131" s="172"/>
      <c r="K131" s="172"/>
      <c r="L131" s="30"/>
      <c r="M131" s="30"/>
      <c r="N131" s="30"/>
    </row>
    <row r="132" spans="1:14" ht="15.75">
      <c r="A132" s="171"/>
      <c r="C132" s="30"/>
      <c r="D132" s="30"/>
      <c r="E132" s="30"/>
      <c r="F132" s="30"/>
      <c r="G132" s="30"/>
      <c r="H132" s="30"/>
      <c r="I132" s="172"/>
      <c r="J132" s="172"/>
      <c r="K132" s="172"/>
      <c r="L132" s="30"/>
      <c r="M132" s="30"/>
      <c r="N132" s="30"/>
    </row>
    <row r="133" spans="1:14" ht="15.75">
      <c r="A133" s="171"/>
      <c r="C133" s="30"/>
      <c r="D133" s="30"/>
      <c r="E133" s="30"/>
      <c r="F133" s="30"/>
      <c r="G133" s="30"/>
      <c r="H133" s="30"/>
      <c r="I133" s="172"/>
      <c r="J133" s="172"/>
      <c r="K133" s="172"/>
      <c r="L133" s="30"/>
      <c r="M133" s="30"/>
      <c r="N133" s="30"/>
    </row>
    <row r="134" spans="1:14" ht="15.75">
      <c r="A134" s="171"/>
      <c r="C134" s="30"/>
      <c r="D134" s="30"/>
      <c r="E134" s="30"/>
      <c r="F134" s="30"/>
      <c r="G134" s="30"/>
      <c r="H134" s="30"/>
      <c r="I134" s="172"/>
      <c r="J134" s="172"/>
      <c r="K134" s="172"/>
      <c r="L134" s="30"/>
      <c r="M134" s="30"/>
      <c r="N134" s="30"/>
    </row>
    <row r="135" spans="1:14" ht="15.75">
      <c r="A135" s="171"/>
      <c r="C135" s="30"/>
      <c r="D135" s="30"/>
      <c r="E135" s="30"/>
      <c r="F135" s="30"/>
      <c r="G135" s="30"/>
      <c r="H135" s="30"/>
      <c r="I135" s="172"/>
      <c r="J135" s="172"/>
      <c r="K135" s="172"/>
      <c r="L135" s="30"/>
      <c r="M135" s="30"/>
      <c r="N135" s="30"/>
    </row>
    <row r="136" spans="1:14" ht="15.75">
      <c r="A136" s="171"/>
      <c r="C136" s="30"/>
      <c r="D136" s="30"/>
      <c r="E136" s="30"/>
      <c r="F136" s="30"/>
      <c r="G136" s="30"/>
      <c r="H136" s="30"/>
      <c r="I136" s="172"/>
      <c r="J136" s="172"/>
      <c r="K136" s="172"/>
      <c r="L136" s="30"/>
      <c r="M136" s="30"/>
      <c r="N136" s="30"/>
    </row>
    <row r="137" spans="1:14" ht="15.75">
      <c r="A137" s="171"/>
      <c r="C137" s="30"/>
      <c r="D137" s="30"/>
      <c r="E137" s="30"/>
      <c r="F137" s="30"/>
      <c r="G137" s="30"/>
      <c r="H137" s="30"/>
      <c r="I137" s="172"/>
      <c r="J137" s="172"/>
      <c r="K137" s="172"/>
      <c r="L137" s="30"/>
      <c r="M137" s="30"/>
      <c r="N137" s="30"/>
    </row>
    <row r="138" spans="1:14" ht="15.75">
      <c r="A138" s="171"/>
      <c r="C138" s="30"/>
      <c r="D138" s="30"/>
      <c r="E138" s="30"/>
      <c r="F138" s="30"/>
      <c r="G138" s="30"/>
      <c r="H138" s="30"/>
      <c r="I138" s="172"/>
      <c r="J138" s="172"/>
      <c r="K138" s="172"/>
      <c r="L138" s="30"/>
      <c r="M138" s="30"/>
      <c r="N138" s="30"/>
    </row>
    <row r="139" spans="1:14" ht="15.75">
      <c r="A139" s="171"/>
      <c r="C139" s="30"/>
      <c r="D139" s="30"/>
      <c r="E139" s="30"/>
      <c r="F139" s="30"/>
      <c r="G139" s="30"/>
      <c r="H139" s="30"/>
      <c r="I139" s="172"/>
      <c r="J139" s="172"/>
      <c r="K139" s="172"/>
      <c r="L139" s="30"/>
      <c r="M139" s="30"/>
      <c r="N139" s="30"/>
    </row>
    <row r="140" spans="1:14" ht="15.75">
      <c r="A140" s="171"/>
      <c r="C140" s="30"/>
      <c r="D140" s="30"/>
      <c r="E140" s="30"/>
      <c r="F140" s="30"/>
      <c r="G140" s="30"/>
      <c r="H140" s="30"/>
      <c r="I140" s="172"/>
      <c r="J140" s="172"/>
      <c r="K140" s="172"/>
      <c r="L140" s="30"/>
      <c r="M140" s="30"/>
      <c r="N140" s="30"/>
    </row>
    <row r="141" spans="1:14" ht="15.75">
      <c r="A141" s="171"/>
      <c r="C141" s="30"/>
      <c r="D141" s="30"/>
      <c r="E141" s="30"/>
      <c r="F141" s="30"/>
      <c r="G141" s="30"/>
      <c r="H141" s="30"/>
      <c r="I141" s="172"/>
      <c r="J141" s="172"/>
      <c r="K141" s="172"/>
      <c r="L141" s="30"/>
      <c r="M141" s="30"/>
      <c r="N141" s="30"/>
    </row>
    <row r="142" spans="1:14" ht="15.75">
      <c r="A142" s="171"/>
      <c r="C142" s="30"/>
      <c r="D142" s="30"/>
      <c r="E142" s="30"/>
      <c r="F142" s="30"/>
      <c r="G142" s="30"/>
      <c r="H142" s="30"/>
      <c r="I142" s="172"/>
      <c r="J142" s="172"/>
      <c r="K142" s="172"/>
      <c r="L142" s="30"/>
      <c r="M142" s="30"/>
      <c r="N142" s="30"/>
    </row>
    <row r="143" spans="1:14" ht="15.75">
      <c r="A143" s="171"/>
      <c r="C143" s="30"/>
      <c r="D143" s="30"/>
      <c r="E143" s="30"/>
      <c r="F143" s="30"/>
      <c r="G143" s="30"/>
      <c r="H143" s="30"/>
      <c r="I143" s="172"/>
      <c r="J143" s="172"/>
      <c r="K143" s="172"/>
      <c r="L143" s="30"/>
      <c r="M143" s="30"/>
      <c r="N143" s="30"/>
    </row>
    <row r="144" spans="1:14" ht="15.75">
      <c r="A144" s="171"/>
      <c r="C144" s="30"/>
      <c r="D144" s="30"/>
      <c r="E144" s="30"/>
      <c r="F144" s="30"/>
      <c r="G144" s="30"/>
      <c r="H144" s="30"/>
      <c r="I144" s="172"/>
      <c r="J144" s="172"/>
      <c r="K144" s="172"/>
      <c r="L144" s="30"/>
      <c r="M144" s="30"/>
      <c r="N144" s="30"/>
    </row>
    <row r="145" spans="1:14" ht="15.75">
      <c r="A145" s="171"/>
      <c r="C145" s="30"/>
      <c r="D145" s="30"/>
      <c r="E145" s="30"/>
      <c r="F145" s="30"/>
      <c r="G145" s="30"/>
      <c r="H145" s="30"/>
      <c r="I145" s="172"/>
      <c r="J145" s="172"/>
      <c r="K145" s="172"/>
      <c r="L145" s="30"/>
      <c r="M145" s="30"/>
      <c r="N145" s="30"/>
    </row>
    <row r="146" spans="1:14" ht="15.75">
      <c r="A146" s="171"/>
      <c r="C146" s="30"/>
      <c r="D146" s="30"/>
      <c r="E146" s="30"/>
      <c r="F146" s="30"/>
      <c r="G146" s="30"/>
      <c r="H146" s="30"/>
      <c r="I146" s="172"/>
      <c r="J146" s="172"/>
      <c r="K146" s="172"/>
      <c r="L146" s="30"/>
      <c r="M146" s="30"/>
      <c r="N146" s="30"/>
    </row>
    <row r="147" spans="1:14" ht="15.75">
      <c r="A147" s="171"/>
      <c r="C147" s="30"/>
      <c r="D147" s="30"/>
      <c r="E147" s="30"/>
      <c r="F147" s="30"/>
      <c r="G147" s="30"/>
      <c r="H147" s="30"/>
      <c r="I147" s="172"/>
      <c r="J147" s="172"/>
      <c r="K147" s="172"/>
      <c r="L147" s="30"/>
      <c r="M147" s="30"/>
      <c r="N147" s="30"/>
    </row>
    <row r="148" spans="1:14" ht="15.75">
      <c r="A148" s="171"/>
      <c r="C148" s="30"/>
      <c r="D148" s="30"/>
      <c r="E148" s="30"/>
      <c r="F148" s="30"/>
      <c r="G148" s="30"/>
      <c r="H148" s="30"/>
      <c r="I148" s="172"/>
      <c r="J148" s="172"/>
      <c r="K148" s="172"/>
      <c r="L148" s="30"/>
      <c r="M148" s="30"/>
      <c r="N148" s="30"/>
    </row>
    <row r="149" spans="1:14" ht="15.75">
      <c r="A149" s="171"/>
      <c r="C149" s="30"/>
      <c r="D149" s="30"/>
      <c r="E149" s="30"/>
      <c r="F149" s="30"/>
      <c r="G149" s="30"/>
      <c r="H149" s="30"/>
      <c r="I149" s="172"/>
      <c r="J149" s="172"/>
      <c r="K149" s="172"/>
      <c r="L149" s="30"/>
      <c r="M149" s="30"/>
      <c r="N149" s="30"/>
    </row>
    <row r="150" spans="1:14" ht="15.75">
      <c r="A150" s="171"/>
      <c r="C150" s="30"/>
      <c r="D150" s="30"/>
      <c r="E150" s="30"/>
      <c r="F150" s="30"/>
      <c r="G150" s="30"/>
      <c r="H150" s="30"/>
      <c r="I150" s="172"/>
      <c r="J150" s="172"/>
      <c r="K150" s="172"/>
      <c r="L150" s="30"/>
      <c r="M150" s="30"/>
      <c r="N150" s="30"/>
    </row>
    <row r="151" spans="1:14" ht="15.75">
      <c r="A151" s="171"/>
      <c r="C151" s="30"/>
      <c r="D151" s="30"/>
      <c r="E151" s="30"/>
      <c r="F151" s="30"/>
      <c r="G151" s="30"/>
      <c r="H151" s="30"/>
      <c r="I151" s="172"/>
      <c r="J151" s="172"/>
      <c r="K151" s="172"/>
      <c r="L151" s="30"/>
      <c r="M151" s="30"/>
      <c r="N151" s="30"/>
    </row>
    <row r="152" spans="1:14" ht="15.75">
      <c r="A152" s="171"/>
      <c r="C152" s="30"/>
      <c r="D152" s="30"/>
      <c r="E152" s="30"/>
      <c r="F152" s="30"/>
      <c r="G152" s="30"/>
      <c r="H152" s="30"/>
      <c r="I152" s="172"/>
      <c r="J152" s="172"/>
      <c r="K152" s="172"/>
      <c r="L152" s="30"/>
      <c r="M152" s="30"/>
      <c r="N152" s="30"/>
    </row>
    <row r="153" spans="1:14" ht="15.75">
      <c r="A153" s="171"/>
      <c r="C153" s="30"/>
      <c r="D153" s="30"/>
      <c r="E153" s="30"/>
      <c r="F153" s="30"/>
      <c r="G153" s="30"/>
      <c r="H153" s="30"/>
      <c r="I153" s="172"/>
      <c r="J153" s="172"/>
      <c r="K153" s="172"/>
      <c r="L153" s="30"/>
      <c r="M153" s="30"/>
      <c r="N153" s="30"/>
    </row>
    <row r="154" spans="1:14" ht="15.75">
      <c r="A154" s="171"/>
      <c r="C154" s="30"/>
      <c r="D154" s="30"/>
      <c r="E154" s="30"/>
      <c r="F154" s="30"/>
      <c r="G154" s="30"/>
      <c r="H154" s="30"/>
      <c r="I154" s="172"/>
      <c r="J154" s="172"/>
      <c r="K154" s="172"/>
      <c r="L154" s="30"/>
      <c r="M154" s="30"/>
      <c r="N154" s="30"/>
    </row>
    <row r="155" spans="1:14" ht="15.75">
      <c r="A155" s="171"/>
      <c r="C155" s="30"/>
      <c r="D155" s="30"/>
      <c r="E155" s="30"/>
      <c r="F155" s="30"/>
      <c r="G155" s="30"/>
      <c r="H155" s="30"/>
      <c r="I155" s="172"/>
      <c r="J155" s="172"/>
      <c r="K155" s="172"/>
      <c r="L155" s="30"/>
      <c r="M155" s="30"/>
      <c r="N155" s="30"/>
    </row>
    <row r="156" spans="1:14" ht="15.75">
      <c r="A156" s="171"/>
      <c r="C156" s="30"/>
      <c r="D156" s="30"/>
      <c r="E156" s="30"/>
      <c r="F156" s="30"/>
      <c r="G156" s="30"/>
      <c r="H156" s="30"/>
      <c r="I156" s="172"/>
      <c r="J156" s="172"/>
      <c r="K156" s="172"/>
      <c r="L156" s="30"/>
      <c r="M156" s="30"/>
      <c r="N156" s="30"/>
    </row>
    <row r="157" spans="1:14" ht="15.75">
      <c r="A157" s="171"/>
      <c r="C157" s="30"/>
      <c r="D157" s="30"/>
      <c r="E157" s="30"/>
      <c r="F157" s="30"/>
      <c r="G157" s="30"/>
      <c r="H157" s="30"/>
      <c r="I157" s="172"/>
      <c r="J157" s="172"/>
      <c r="K157" s="172"/>
      <c r="L157" s="30"/>
      <c r="M157" s="30"/>
      <c r="N157" s="30"/>
    </row>
    <row r="158" spans="1:14" ht="15.75">
      <c r="A158" s="171"/>
      <c r="C158" s="30"/>
      <c r="D158" s="30"/>
      <c r="E158" s="30"/>
      <c r="F158" s="30"/>
      <c r="G158" s="30"/>
      <c r="H158" s="30"/>
      <c r="I158" s="172"/>
      <c r="J158" s="172"/>
      <c r="K158" s="172"/>
      <c r="L158" s="30"/>
      <c r="M158" s="30"/>
      <c r="N158" s="30"/>
    </row>
    <row r="159" spans="1:14" ht="15.75">
      <c r="A159" s="171"/>
      <c r="C159" s="30"/>
      <c r="D159" s="30"/>
      <c r="E159" s="30"/>
      <c r="F159" s="30"/>
      <c r="G159" s="30"/>
      <c r="H159" s="30"/>
      <c r="I159" s="172"/>
      <c r="J159" s="172"/>
      <c r="K159" s="172"/>
      <c r="L159" s="30"/>
      <c r="M159" s="30"/>
      <c r="N159" s="30"/>
    </row>
    <row r="160" spans="1:14" ht="15.75">
      <c r="A160" s="171"/>
      <c r="C160" s="30"/>
      <c r="D160" s="30"/>
      <c r="E160" s="30"/>
      <c r="F160" s="30"/>
      <c r="G160" s="30"/>
      <c r="H160" s="30"/>
      <c r="I160" s="172"/>
      <c r="J160" s="172"/>
      <c r="K160" s="172"/>
      <c r="L160" s="30"/>
      <c r="M160" s="30"/>
      <c r="N160" s="30"/>
    </row>
    <row r="161" spans="1:14" ht="15.75">
      <c r="A161" s="171"/>
      <c r="C161" s="30"/>
      <c r="D161" s="30"/>
      <c r="E161" s="30"/>
      <c r="F161" s="30"/>
      <c r="G161" s="30"/>
      <c r="H161" s="30"/>
      <c r="I161" s="172"/>
      <c r="J161" s="172"/>
      <c r="K161" s="172"/>
      <c r="L161" s="30"/>
      <c r="M161" s="30"/>
      <c r="N161" s="30"/>
    </row>
    <row r="162" spans="1:14" ht="15.75">
      <c r="A162" s="171"/>
      <c r="C162" s="30"/>
      <c r="D162" s="30"/>
      <c r="E162" s="30"/>
      <c r="F162" s="30"/>
      <c r="G162" s="30"/>
      <c r="H162" s="30"/>
      <c r="I162" s="172"/>
      <c r="J162" s="172"/>
      <c r="K162" s="172"/>
      <c r="L162" s="30"/>
      <c r="M162" s="30"/>
      <c r="N162" s="30"/>
    </row>
    <row r="163" spans="1:14" ht="15.75">
      <c r="A163" s="171"/>
      <c r="C163" s="30"/>
      <c r="D163" s="30"/>
      <c r="E163" s="30"/>
      <c r="F163" s="30"/>
      <c r="G163" s="30"/>
      <c r="H163" s="30"/>
      <c r="I163" s="172"/>
      <c r="J163" s="172"/>
      <c r="K163" s="172"/>
      <c r="L163" s="30"/>
      <c r="M163" s="30"/>
      <c r="N163" s="30"/>
    </row>
    <row r="164" spans="1:14" ht="15.75">
      <c r="A164" s="171"/>
      <c r="C164" s="30"/>
      <c r="D164" s="30"/>
      <c r="E164" s="30"/>
      <c r="F164" s="30"/>
      <c r="G164" s="30"/>
      <c r="H164" s="30"/>
      <c r="I164" s="172"/>
      <c r="J164" s="172"/>
      <c r="K164" s="172"/>
      <c r="L164" s="30"/>
      <c r="M164" s="30"/>
      <c r="N164" s="30"/>
    </row>
    <row r="165" spans="1:14" ht="15.75">
      <c r="A165" s="171"/>
      <c r="C165" s="30"/>
      <c r="D165" s="30"/>
      <c r="E165" s="30"/>
      <c r="F165" s="30"/>
      <c r="G165" s="30"/>
      <c r="H165" s="30"/>
      <c r="I165" s="172"/>
      <c r="J165" s="172"/>
      <c r="K165" s="172"/>
      <c r="L165" s="30"/>
      <c r="M165" s="30"/>
      <c r="N165" s="30"/>
    </row>
    <row r="166" spans="1:14" ht="15.75">
      <c r="A166" s="171"/>
      <c r="C166" s="30"/>
      <c r="D166" s="30"/>
      <c r="E166" s="30"/>
      <c r="F166" s="30"/>
      <c r="G166" s="30"/>
      <c r="H166" s="30"/>
      <c r="I166" s="172"/>
      <c r="J166" s="172"/>
      <c r="K166" s="172"/>
      <c r="L166" s="30"/>
      <c r="M166" s="30"/>
      <c r="N166" s="30"/>
    </row>
    <row r="167" spans="1:14" ht="15.75">
      <c r="A167" s="171"/>
      <c r="C167" s="30"/>
      <c r="D167" s="30"/>
      <c r="E167" s="30"/>
      <c r="F167" s="30"/>
      <c r="G167" s="30"/>
      <c r="H167" s="30"/>
      <c r="I167" s="172"/>
      <c r="J167" s="172"/>
      <c r="K167" s="172"/>
      <c r="L167" s="30"/>
      <c r="M167" s="30"/>
      <c r="N167" s="30"/>
    </row>
    <row r="168" spans="1:14" ht="15.75">
      <c r="A168" s="171"/>
      <c r="C168" s="30"/>
      <c r="D168" s="30"/>
      <c r="E168" s="30"/>
      <c r="F168" s="30"/>
      <c r="G168" s="30"/>
      <c r="H168" s="30"/>
      <c r="I168" s="172"/>
      <c r="J168" s="172"/>
      <c r="K168" s="172"/>
      <c r="L168" s="30"/>
      <c r="M168" s="30"/>
      <c r="N168" s="30"/>
    </row>
    <row r="169" spans="1:14" ht="15.75">
      <c r="A169" s="171"/>
      <c r="C169" s="30"/>
      <c r="D169" s="30"/>
      <c r="E169" s="30"/>
      <c r="F169" s="30"/>
      <c r="G169" s="30"/>
      <c r="H169" s="30"/>
      <c r="I169" s="172"/>
      <c r="J169" s="172"/>
      <c r="K169" s="172"/>
      <c r="L169" s="30"/>
      <c r="M169" s="30"/>
      <c r="N169" s="30"/>
    </row>
    <row r="170" spans="1:14" ht="15.75">
      <c r="A170" s="171"/>
      <c r="C170" s="30"/>
      <c r="D170" s="30"/>
      <c r="E170" s="30"/>
      <c r="F170" s="30"/>
      <c r="G170" s="30"/>
      <c r="H170" s="30"/>
      <c r="I170" s="172"/>
      <c r="J170" s="172"/>
      <c r="K170" s="172"/>
      <c r="L170" s="30"/>
      <c r="M170" s="30"/>
      <c r="N170" s="30"/>
    </row>
    <row r="171" spans="1:14" ht="15.75">
      <c r="A171" s="171"/>
      <c r="C171" s="30"/>
      <c r="D171" s="30"/>
      <c r="E171" s="30"/>
      <c r="F171" s="30"/>
      <c r="G171" s="30"/>
      <c r="H171" s="30"/>
      <c r="I171" s="172"/>
      <c r="J171" s="172"/>
      <c r="K171" s="172"/>
      <c r="L171" s="30"/>
      <c r="M171" s="30"/>
      <c r="N171" s="30"/>
    </row>
    <row r="172" spans="1:14" ht="15.75">
      <c r="A172" s="171"/>
      <c r="C172" s="30"/>
      <c r="D172" s="30"/>
      <c r="E172" s="30"/>
      <c r="F172" s="30"/>
      <c r="G172" s="30"/>
      <c r="H172" s="30"/>
      <c r="I172" s="172"/>
      <c r="J172" s="172"/>
      <c r="K172" s="172"/>
      <c r="L172" s="30"/>
      <c r="M172" s="30"/>
      <c r="N172" s="30"/>
    </row>
    <row r="173" spans="1:14" ht="15.75">
      <c r="A173" s="171"/>
      <c r="C173" s="30"/>
      <c r="D173" s="30"/>
      <c r="E173" s="30"/>
      <c r="F173" s="30"/>
      <c r="G173" s="30"/>
      <c r="H173" s="30"/>
      <c r="I173" s="172"/>
      <c r="J173" s="172"/>
      <c r="K173" s="172"/>
      <c r="L173" s="30"/>
      <c r="M173" s="30"/>
      <c r="N173" s="30"/>
    </row>
    <row r="174" spans="1:14" ht="15.75">
      <c r="A174" s="171"/>
      <c r="C174" s="30"/>
      <c r="D174" s="30"/>
      <c r="E174" s="30"/>
      <c r="F174" s="30"/>
      <c r="G174" s="30"/>
      <c r="H174" s="30"/>
      <c r="I174" s="172"/>
      <c r="J174" s="172"/>
      <c r="K174" s="172"/>
      <c r="L174" s="30"/>
      <c r="M174" s="30"/>
      <c r="N174" s="30"/>
    </row>
    <row r="175" spans="1:14" ht="15.75">
      <c r="A175" s="171"/>
      <c r="C175" s="30"/>
      <c r="D175" s="30"/>
      <c r="E175" s="30"/>
      <c r="F175" s="30"/>
      <c r="G175" s="30"/>
      <c r="H175" s="30"/>
      <c r="I175" s="172"/>
      <c r="J175" s="172"/>
      <c r="K175" s="172"/>
      <c r="L175" s="30"/>
      <c r="M175" s="30"/>
      <c r="N175" s="30"/>
    </row>
    <row r="176" spans="1:14" ht="15.75">
      <c r="A176" s="171"/>
      <c r="C176" s="30"/>
      <c r="D176" s="30"/>
      <c r="E176" s="30"/>
      <c r="F176" s="30"/>
      <c r="G176" s="30"/>
      <c r="H176" s="30"/>
      <c r="I176" s="172"/>
      <c r="J176" s="172"/>
      <c r="K176" s="172"/>
      <c r="L176" s="30"/>
      <c r="M176" s="30"/>
      <c r="N176" s="30"/>
    </row>
    <row r="177" spans="1:14" ht="15.75">
      <c r="A177" s="171"/>
      <c r="C177" s="30"/>
      <c r="D177" s="30"/>
      <c r="E177" s="30"/>
      <c r="F177" s="30"/>
      <c r="G177" s="30"/>
      <c r="H177" s="30"/>
      <c r="I177" s="172"/>
      <c r="J177" s="172"/>
      <c r="K177" s="172"/>
      <c r="L177" s="30"/>
      <c r="M177" s="30"/>
      <c r="N177" s="30"/>
    </row>
    <row r="178" spans="1:14" ht="15.75">
      <c r="A178" s="171"/>
      <c r="C178" s="30"/>
      <c r="D178" s="30"/>
      <c r="E178" s="30"/>
      <c r="F178" s="30"/>
      <c r="G178" s="30"/>
      <c r="H178" s="30"/>
      <c r="I178" s="172"/>
      <c r="J178" s="172"/>
      <c r="K178" s="172"/>
      <c r="L178" s="30"/>
      <c r="M178" s="30"/>
      <c r="N178" s="30"/>
    </row>
    <row r="179" spans="1:14" ht="15.75">
      <c r="A179" s="171"/>
      <c r="C179" s="30"/>
      <c r="D179" s="30"/>
      <c r="E179" s="30"/>
      <c r="F179" s="30"/>
      <c r="G179" s="30"/>
      <c r="H179" s="30"/>
      <c r="I179" s="172"/>
      <c r="J179" s="172"/>
      <c r="K179" s="172"/>
      <c r="L179" s="30"/>
      <c r="M179" s="30"/>
      <c r="N179" s="30"/>
    </row>
    <row r="180" spans="1:14" ht="15.75">
      <c r="A180" s="171"/>
      <c r="C180" s="30"/>
      <c r="D180" s="30"/>
      <c r="E180" s="30"/>
      <c r="F180" s="30"/>
      <c r="G180" s="30"/>
      <c r="H180" s="30"/>
      <c r="I180" s="172"/>
      <c r="J180" s="172"/>
      <c r="K180" s="172"/>
      <c r="L180" s="30"/>
      <c r="M180" s="30"/>
      <c r="N180" s="30"/>
    </row>
    <row r="181" spans="1:14" ht="15.75">
      <c r="A181" s="171"/>
      <c r="C181" s="30"/>
      <c r="D181" s="30"/>
      <c r="E181" s="30"/>
      <c r="F181" s="30"/>
      <c r="G181" s="30"/>
      <c r="H181" s="30"/>
      <c r="I181" s="172"/>
      <c r="J181" s="172"/>
      <c r="K181" s="172"/>
      <c r="L181" s="30"/>
      <c r="M181" s="30"/>
      <c r="N181" s="30"/>
    </row>
    <row r="182" spans="1:14" ht="15.75">
      <c r="A182" s="171"/>
      <c r="C182" s="30"/>
      <c r="D182" s="30"/>
      <c r="E182" s="30"/>
      <c r="F182" s="30"/>
      <c r="G182" s="30"/>
      <c r="H182" s="30"/>
      <c r="I182" s="172"/>
      <c r="J182" s="172"/>
      <c r="K182" s="172"/>
      <c r="L182" s="30"/>
      <c r="M182" s="30"/>
      <c r="N182" s="30"/>
    </row>
    <row r="183" spans="1:14" ht="15.75">
      <c r="A183" s="171"/>
      <c r="C183" s="30"/>
      <c r="D183" s="30"/>
      <c r="E183" s="30"/>
      <c r="F183" s="30"/>
      <c r="G183" s="30"/>
      <c r="H183" s="30"/>
      <c r="I183" s="172"/>
      <c r="J183" s="172"/>
      <c r="K183" s="172"/>
      <c r="L183" s="30"/>
      <c r="M183" s="30"/>
      <c r="N183" s="30"/>
    </row>
    <row r="184" spans="1:14" ht="15.75">
      <c r="A184" s="171"/>
      <c r="C184" s="30"/>
      <c r="D184" s="30"/>
      <c r="E184" s="30"/>
      <c r="F184" s="30"/>
      <c r="G184" s="30"/>
      <c r="H184" s="30"/>
      <c r="I184" s="172"/>
      <c r="J184" s="172"/>
      <c r="K184" s="172"/>
      <c r="L184" s="30"/>
      <c r="M184" s="30"/>
      <c r="N184" s="30"/>
    </row>
    <row r="185" spans="1:14" ht="15.75">
      <c r="A185" s="171"/>
      <c r="C185" s="30"/>
      <c r="D185" s="30"/>
      <c r="E185" s="30"/>
      <c r="F185" s="30"/>
      <c r="G185" s="30"/>
      <c r="H185" s="30"/>
      <c r="I185" s="172"/>
      <c r="J185" s="172"/>
      <c r="K185" s="172"/>
      <c r="L185" s="30"/>
      <c r="M185" s="30"/>
      <c r="N185" s="30"/>
    </row>
    <row r="186" spans="1:14" ht="15.75">
      <c r="A186" s="171"/>
      <c r="C186" s="30"/>
      <c r="D186" s="30"/>
      <c r="E186" s="30"/>
      <c r="F186" s="30"/>
      <c r="G186" s="30"/>
      <c r="H186" s="30"/>
      <c r="I186" s="172"/>
      <c r="J186" s="172"/>
      <c r="K186" s="172"/>
      <c r="L186" s="30"/>
      <c r="M186" s="30"/>
      <c r="N186" s="30"/>
    </row>
    <row r="187" spans="1:14" ht="15.75">
      <c r="A187" s="171"/>
      <c r="C187" s="30"/>
      <c r="D187" s="30"/>
      <c r="E187" s="30"/>
      <c r="F187" s="30"/>
      <c r="G187" s="30"/>
      <c r="H187" s="30"/>
      <c r="I187" s="172"/>
      <c r="J187" s="172"/>
      <c r="K187" s="172"/>
      <c r="L187" s="30"/>
      <c r="M187" s="30"/>
      <c r="N187" s="30"/>
    </row>
    <row r="188" spans="1:14" ht="15.75">
      <c r="A188" s="171"/>
      <c r="C188" s="30"/>
      <c r="D188" s="30"/>
      <c r="E188" s="30"/>
      <c r="F188" s="30"/>
      <c r="G188" s="30"/>
      <c r="H188" s="30"/>
      <c r="I188" s="172"/>
      <c r="J188" s="172"/>
      <c r="K188" s="172"/>
      <c r="L188" s="30"/>
      <c r="M188" s="30"/>
      <c r="N188" s="30"/>
    </row>
    <row r="189" spans="1:14" ht="15.75">
      <c r="A189" s="171"/>
      <c r="C189" s="30"/>
      <c r="D189" s="30"/>
      <c r="E189" s="30"/>
      <c r="F189" s="30"/>
      <c r="G189" s="30"/>
      <c r="H189" s="30"/>
      <c r="I189" s="172"/>
      <c r="J189" s="172"/>
      <c r="K189" s="172"/>
      <c r="L189" s="30"/>
      <c r="M189" s="30"/>
      <c r="N189" s="30"/>
    </row>
    <row r="190" spans="1:14" ht="15.75">
      <c r="A190" s="171"/>
      <c r="C190" s="30"/>
      <c r="D190" s="30"/>
      <c r="E190" s="30"/>
      <c r="F190" s="30"/>
      <c r="G190" s="30"/>
      <c r="H190" s="30"/>
      <c r="I190" s="172"/>
      <c r="J190" s="172"/>
      <c r="K190" s="172"/>
      <c r="L190" s="30"/>
      <c r="M190" s="30"/>
      <c r="N190" s="30"/>
    </row>
    <row r="191" spans="1:14" ht="15.75">
      <c r="A191" s="171"/>
      <c r="C191" s="30"/>
      <c r="D191" s="30"/>
      <c r="E191" s="30"/>
      <c r="F191" s="30"/>
      <c r="G191" s="30"/>
      <c r="H191" s="30"/>
      <c r="I191" s="172"/>
      <c r="J191" s="172"/>
      <c r="K191" s="172"/>
      <c r="L191" s="30"/>
      <c r="M191" s="30"/>
      <c r="N191" s="30"/>
    </row>
    <row r="192" spans="1:14" ht="15.75">
      <c r="A192" s="171"/>
      <c r="C192" s="30"/>
      <c r="D192" s="30"/>
      <c r="E192" s="30"/>
      <c r="F192" s="30"/>
      <c r="G192" s="30"/>
      <c r="H192" s="30"/>
      <c r="I192" s="172"/>
      <c r="J192" s="172"/>
      <c r="K192" s="172"/>
      <c r="L192" s="30"/>
      <c r="M192" s="30"/>
      <c r="N192" s="30"/>
    </row>
    <row r="193" spans="1:14" ht="15.75">
      <c r="A193" s="171"/>
      <c r="C193" s="30"/>
      <c r="D193" s="30"/>
      <c r="E193" s="30"/>
      <c r="F193" s="30"/>
      <c r="G193" s="30"/>
      <c r="H193" s="30"/>
      <c r="I193" s="172"/>
      <c r="J193" s="172"/>
      <c r="K193" s="172"/>
      <c r="L193" s="30"/>
      <c r="M193" s="30"/>
      <c r="N193" s="30"/>
    </row>
    <row r="194" spans="1:14" ht="15.75">
      <c r="A194" s="171"/>
      <c r="C194" s="30"/>
      <c r="D194" s="30"/>
      <c r="E194" s="30"/>
      <c r="F194" s="30"/>
      <c r="G194" s="30"/>
      <c r="H194" s="30"/>
      <c r="I194" s="172"/>
      <c r="J194" s="172"/>
      <c r="K194" s="172"/>
      <c r="L194" s="30"/>
      <c r="M194" s="30"/>
      <c r="N194" s="30"/>
    </row>
    <row r="195" spans="1:14" ht="15.75">
      <c r="A195" s="171"/>
      <c r="C195" s="30"/>
      <c r="D195" s="30"/>
      <c r="E195" s="30"/>
      <c r="F195" s="30"/>
      <c r="G195" s="30"/>
      <c r="H195" s="30"/>
      <c r="I195" s="172"/>
      <c r="J195" s="172"/>
      <c r="K195" s="172"/>
      <c r="L195" s="30"/>
      <c r="M195" s="30"/>
      <c r="N195" s="30"/>
    </row>
    <row r="196" spans="1:14" ht="15.75">
      <c r="A196" s="171"/>
      <c r="C196" s="30"/>
      <c r="D196" s="30"/>
      <c r="E196" s="30"/>
      <c r="F196" s="30"/>
      <c r="G196" s="30"/>
      <c r="H196" s="30"/>
      <c r="I196" s="172"/>
      <c r="J196" s="172"/>
      <c r="K196" s="172"/>
      <c r="L196" s="30"/>
      <c r="M196" s="30"/>
      <c r="N196" s="30"/>
    </row>
    <row r="197" spans="1:14" ht="15.75">
      <c r="A197" s="171"/>
      <c r="C197" s="30"/>
      <c r="D197" s="30"/>
      <c r="E197" s="30"/>
      <c r="F197" s="30"/>
      <c r="G197" s="30"/>
      <c r="H197" s="30"/>
      <c r="I197" s="172"/>
      <c r="J197" s="172"/>
      <c r="K197" s="172"/>
      <c r="L197" s="30"/>
      <c r="M197" s="30"/>
      <c r="N197" s="30"/>
    </row>
    <row r="198" spans="1:14" ht="15.75">
      <c r="A198" s="171"/>
      <c r="C198" s="30"/>
      <c r="D198" s="30"/>
      <c r="E198" s="30"/>
      <c r="F198" s="30"/>
      <c r="G198" s="30"/>
      <c r="H198" s="30"/>
      <c r="I198" s="172"/>
      <c r="J198" s="172"/>
      <c r="K198" s="172"/>
      <c r="L198" s="30"/>
      <c r="M198" s="30"/>
      <c r="N198" s="30"/>
    </row>
    <row r="199" spans="1:14" ht="15.75">
      <c r="A199" s="171"/>
      <c r="C199" s="30"/>
      <c r="D199" s="30"/>
      <c r="E199" s="30"/>
      <c r="F199" s="30"/>
      <c r="G199" s="30"/>
      <c r="H199" s="30"/>
      <c r="I199" s="172"/>
      <c r="J199" s="172"/>
      <c r="K199" s="172"/>
      <c r="L199" s="30"/>
      <c r="M199" s="30"/>
      <c r="N199" s="30"/>
    </row>
    <row r="200" spans="1:14" ht="15.75">
      <c r="A200" s="171"/>
      <c r="C200" s="30"/>
      <c r="D200" s="30"/>
      <c r="E200" s="30"/>
      <c r="F200" s="30"/>
      <c r="G200" s="30"/>
      <c r="H200" s="30"/>
      <c r="I200" s="172"/>
      <c r="J200" s="172"/>
      <c r="K200" s="172"/>
      <c r="L200" s="30"/>
      <c r="M200" s="30"/>
      <c r="N200" s="30"/>
    </row>
    <row r="201" spans="1:14" ht="15.75">
      <c r="A201" s="171"/>
      <c r="C201" s="30"/>
      <c r="D201" s="30"/>
      <c r="E201" s="30"/>
      <c r="F201" s="30"/>
      <c r="G201" s="30"/>
      <c r="H201" s="30"/>
      <c r="I201" s="172"/>
      <c r="J201" s="172"/>
      <c r="K201" s="172"/>
      <c r="L201" s="30"/>
      <c r="M201" s="30"/>
      <c r="N201" s="30"/>
    </row>
    <row r="202" spans="1:14" ht="15.75">
      <c r="A202" s="171"/>
      <c r="C202" s="30"/>
      <c r="D202" s="30"/>
      <c r="E202" s="30"/>
      <c r="F202" s="30"/>
      <c r="G202" s="30"/>
      <c r="H202" s="30"/>
      <c r="I202" s="172"/>
      <c r="J202" s="172"/>
      <c r="K202" s="172"/>
      <c r="L202" s="30"/>
      <c r="M202" s="30"/>
      <c r="N202" s="30"/>
    </row>
    <row r="203" spans="1:14" ht="15.75">
      <c r="A203" s="171"/>
      <c r="C203" s="30"/>
      <c r="D203" s="30"/>
      <c r="E203" s="30"/>
      <c r="F203" s="30"/>
      <c r="G203" s="30"/>
      <c r="H203" s="30"/>
      <c r="I203" s="172"/>
      <c r="J203" s="172"/>
      <c r="K203" s="172"/>
      <c r="L203" s="30"/>
      <c r="M203" s="30"/>
      <c r="N203" s="30"/>
    </row>
    <row r="204" spans="1:14" ht="15.75">
      <c r="A204" s="171"/>
      <c r="C204" s="30"/>
      <c r="D204" s="30"/>
      <c r="E204" s="30"/>
      <c r="F204" s="30"/>
      <c r="G204" s="30"/>
      <c r="H204" s="30"/>
      <c r="I204" s="172"/>
      <c r="J204" s="172"/>
      <c r="K204" s="172"/>
      <c r="L204" s="30"/>
      <c r="M204" s="30"/>
      <c r="N204" s="30"/>
    </row>
    <row r="205" spans="1:14" ht="15.75">
      <c r="A205" s="171"/>
      <c r="C205" s="30"/>
      <c r="D205" s="30"/>
      <c r="E205" s="30"/>
      <c r="F205" s="30"/>
      <c r="G205" s="30"/>
      <c r="H205" s="30"/>
      <c r="I205" s="172"/>
      <c r="J205" s="172"/>
      <c r="K205" s="172"/>
      <c r="L205" s="30"/>
      <c r="M205" s="30"/>
      <c r="N205" s="30"/>
    </row>
    <row r="206" spans="1:14" ht="15.75">
      <c r="A206" s="171"/>
      <c r="C206" s="30"/>
      <c r="D206" s="30"/>
      <c r="E206" s="30"/>
      <c r="F206" s="30"/>
      <c r="G206" s="30"/>
      <c r="H206" s="30"/>
      <c r="I206" s="172"/>
      <c r="J206" s="172"/>
      <c r="K206" s="172"/>
      <c r="L206" s="30"/>
      <c r="M206" s="30"/>
      <c r="N206" s="30"/>
    </row>
    <row r="207" spans="1:14" ht="15.75">
      <c r="A207" s="171"/>
      <c r="C207" s="30"/>
      <c r="D207" s="30"/>
      <c r="E207" s="30"/>
      <c r="F207" s="30"/>
      <c r="G207" s="30"/>
      <c r="H207" s="30"/>
      <c r="I207" s="172"/>
      <c r="J207" s="172"/>
      <c r="K207" s="172"/>
      <c r="L207" s="30"/>
      <c r="M207" s="30"/>
      <c r="N207" s="30"/>
    </row>
    <row r="208" spans="1:14" ht="15.75">
      <c r="A208" s="171"/>
      <c r="C208" s="30"/>
      <c r="D208" s="30"/>
      <c r="E208" s="30"/>
      <c r="F208" s="30"/>
      <c r="G208" s="30"/>
      <c r="H208" s="30"/>
      <c r="I208" s="172"/>
      <c r="J208" s="172"/>
      <c r="K208" s="172"/>
      <c r="L208" s="30"/>
      <c r="M208" s="30"/>
      <c r="N208" s="30"/>
    </row>
    <row r="209" spans="1:14" ht="15.75">
      <c r="A209" s="171"/>
      <c r="C209" s="30"/>
      <c r="D209" s="30"/>
      <c r="E209" s="30"/>
      <c r="F209" s="30"/>
      <c r="G209" s="30"/>
      <c r="H209" s="30"/>
      <c r="I209" s="172"/>
      <c r="J209" s="172"/>
      <c r="K209" s="172"/>
      <c r="L209" s="30"/>
      <c r="M209" s="30"/>
      <c r="N209" s="30"/>
    </row>
    <row r="210" spans="1:14" ht="15.75">
      <c r="A210" s="171"/>
      <c r="C210" s="30"/>
      <c r="D210" s="30"/>
      <c r="E210" s="30"/>
      <c r="F210" s="30"/>
      <c r="G210" s="30"/>
      <c r="H210" s="30"/>
      <c r="I210" s="172"/>
      <c r="J210" s="172"/>
      <c r="K210" s="172"/>
      <c r="L210" s="30"/>
      <c r="M210" s="30"/>
      <c r="N210" s="30"/>
    </row>
    <row r="211" spans="1:14" ht="15.75">
      <c r="A211" s="171"/>
      <c r="C211" s="30"/>
      <c r="D211" s="30"/>
      <c r="E211" s="30"/>
      <c r="F211" s="30"/>
      <c r="G211" s="30"/>
      <c r="H211" s="30"/>
      <c r="I211" s="172"/>
      <c r="J211" s="172"/>
      <c r="K211" s="172"/>
      <c r="L211" s="30"/>
      <c r="M211" s="30"/>
      <c r="N211" s="30"/>
    </row>
    <row r="212" spans="1:14" ht="15.75">
      <c r="A212" s="171"/>
      <c r="C212" s="30"/>
      <c r="D212" s="30"/>
      <c r="E212" s="30"/>
      <c r="F212" s="30"/>
      <c r="G212" s="30"/>
      <c r="H212" s="30"/>
      <c r="I212" s="172"/>
      <c r="J212" s="172"/>
      <c r="K212" s="172"/>
      <c r="L212" s="30"/>
      <c r="M212" s="30"/>
      <c r="N212" s="30"/>
    </row>
    <row r="213" spans="1:14" ht="15.75">
      <c r="A213" s="171"/>
      <c r="C213" s="30"/>
      <c r="D213" s="30"/>
      <c r="E213" s="30"/>
      <c r="F213" s="30"/>
      <c r="G213" s="30"/>
      <c r="H213" s="30"/>
      <c r="I213" s="172"/>
      <c r="J213" s="172"/>
      <c r="K213" s="172"/>
      <c r="L213" s="30"/>
      <c r="M213" s="30"/>
      <c r="N213" s="30"/>
    </row>
    <row r="214" spans="1:14" ht="15.75">
      <c r="A214" s="171"/>
      <c r="C214" s="30"/>
      <c r="D214" s="30"/>
      <c r="E214" s="30"/>
      <c r="F214" s="30"/>
      <c r="G214" s="30"/>
      <c r="H214" s="30"/>
      <c r="I214" s="172"/>
      <c r="J214" s="172"/>
      <c r="K214" s="172"/>
      <c r="L214" s="30"/>
      <c r="M214" s="30"/>
      <c r="N214" s="30"/>
    </row>
    <row r="215" spans="1:14" ht="15.75">
      <c r="A215" s="171"/>
      <c r="C215" s="30"/>
      <c r="D215" s="30"/>
      <c r="E215" s="30"/>
      <c r="F215" s="30"/>
      <c r="G215" s="30"/>
      <c r="H215" s="30"/>
      <c r="I215" s="172"/>
      <c r="J215" s="172"/>
      <c r="K215" s="172"/>
      <c r="L215" s="30"/>
      <c r="M215" s="30"/>
      <c r="N215" s="30"/>
    </row>
    <row r="216" spans="1:14" ht="15.75">
      <c r="A216" s="171"/>
      <c r="C216" s="30"/>
      <c r="D216" s="30"/>
      <c r="E216" s="30"/>
      <c r="F216" s="30"/>
      <c r="G216" s="30"/>
      <c r="H216" s="30"/>
      <c r="I216" s="172"/>
      <c r="J216" s="172"/>
      <c r="K216" s="172"/>
      <c r="L216" s="30"/>
      <c r="M216" s="30"/>
      <c r="N216" s="30"/>
    </row>
    <row r="217" spans="1:14" ht="15.75">
      <c r="A217" s="171"/>
      <c r="C217" s="30"/>
      <c r="D217" s="30"/>
      <c r="E217" s="30"/>
      <c r="F217" s="30"/>
      <c r="G217" s="30"/>
      <c r="H217" s="30"/>
      <c r="I217" s="172"/>
      <c r="J217" s="172"/>
      <c r="K217" s="172"/>
      <c r="L217" s="30"/>
      <c r="M217" s="30"/>
      <c r="N217" s="30"/>
    </row>
    <row r="218" spans="1:14" ht="15.75">
      <c r="A218" s="171"/>
      <c r="C218" s="30"/>
      <c r="D218" s="30"/>
      <c r="E218" s="30"/>
      <c r="F218" s="30"/>
      <c r="G218" s="30"/>
      <c r="H218" s="30"/>
      <c r="I218" s="172"/>
      <c r="J218" s="172"/>
      <c r="K218" s="172"/>
      <c r="L218" s="30"/>
      <c r="M218" s="30"/>
      <c r="N218" s="30"/>
    </row>
    <row r="219" spans="1:14" ht="15.75">
      <c r="A219" s="171"/>
      <c r="C219" s="30"/>
      <c r="D219" s="30"/>
      <c r="E219" s="30"/>
      <c r="F219" s="30"/>
      <c r="G219" s="30"/>
      <c r="H219" s="30"/>
      <c r="I219" s="172"/>
      <c r="J219" s="172"/>
      <c r="K219" s="172"/>
      <c r="L219" s="30"/>
      <c r="M219" s="30"/>
      <c r="N219" s="30"/>
    </row>
    <row r="220" spans="1:14" ht="15.75">
      <c r="A220" s="171"/>
      <c r="C220" s="30"/>
      <c r="D220" s="30"/>
      <c r="E220" s="30"/>
      <c r="F220" s="30"/>
      <c r="G220" s="30"/>
      <c r="H220" s="30"/>
      <c r="I220" s="172"/>
      <c r="J220" s="172"/>
      <c r="K220" s="172"/>
      <c r="L220" s="30"/>
      <c r="M220" s="30"/>
      <c r="N220" s="30"/>
    </row>
    <row r="221" spans="1:14" ht="15.75">
      <c r="A221" s="171"/>
      <c r="C221" s="30"/>
      <c r="D221" s="30"/>
      <c r="E221" s="30"/>
      <c r="F221" s="30"/>
      <c r="G221" s="30"/>
      <c r="H221" s="30"/>
      <c r="I221" s="172"/>
      <c r="J221" s="172"/>
      <c r="K221" s="172"/>
      <c r="L221" s="30"/>
      <c r="M221" s="30"/>
      <c r="N221" s="30"/>
    </row>
    <row r="222" spans="1:14" ht="15.75">
      <c r="A222" s="171"/>
      <c r="C222" s="30"/>
      <c r="D222" s="30"/>
      <c r="E222" s="30"/>
      <c r="F222" s="30"/>
      <c r="G222" s="30"/>
      <c r="H222" s="30"/>
      <c r="I222" s="172"/>
      <c r="J222" s="172"/>
      <c r="K222" s="172"/>
      <c r="L222" s="30"/>
      <c r="M222" s="30"/>
      <c r="N222" s="30"/>
    </row>
    <row r="223" spans="1:14" ht="15.75">
      <c r="A223" s="171"/>
      <c r="C223" s="30"/>
      <c r="D223" s="30"/>
      <c r="E223" s="30"/>
      <c r="F223" s="30"/>
      <c r="G223" s="30"/>
      <c r="H223" s="30"/>
      <c r="I223" s="172"/>
      <c r="J223" s="172"/>
      <c r="K223" s="172"/>
      <c r="L223" s="30"/>
      <c r="M223" s="30"/>
      <c r="N223" s="30"/>
    </row>
    <row r="224" spans="1:14" ht="15.75">
      <c r="A224" s="171"/>
      <c r="C224" s="30"/>
      <c r="D224" s="30"/>
      <c r="E224" s="30"/>
      <c r="F224" s="30"/>
      <c r="G224" s="30"/>
      <c r="H224" s="30"/>
      <c r="I224" s="172"/>
      <c r="J224" s="172"/>
      <c r="K224" s="172"/>
      <c r="L224" s="30"/>
      <c r="M224" s="30"/>
      <c r="N224" s="30"/>
    </row>
    <row r="225" spans="1:14" ht="15.75">
      <c r="A225" s="171"/>
      <c r="C225" s="30"/>
      <c r="D225" s="30"/>
      <c r="E225" s="30"/>
      <c r="F225" s="30"/>
      <c r="G225" s="30"/>
      <c r="H225" s="30"/>
      <c r="I225" s="172"/>
      <c r="J225" s="172"/>
      <c r="K225" s="172"/>
      <c r="L225" s="30"/>
      <c r="M225" s="30"/>
      <c r="N225" s="30"/>
    </row>
    <row r="226" spans="1:14" ht="15.75">
      <c r="A226" s="171"/>
      <c r="C226" s="30"/>
      <c r="D226" s="30"/>
      <c r="E226" s="30"/>
      <c r="F226" s="30"/>
      <c r="G226" s="30"/>
      <c r="H226" s="30"/>
      <c r="I226" s="172"/>
      <c r="J226" s="172"/>
      <c r="K226" s="172"/>
      <c r="L226" s="30"/>
      <c r="M226" s="30"/>
      <c r="N226" s="30"/>
    </row>
    <row r="227" spans="1:14" ht="15.75">
      <c r="A227" s="171"/>
      <c r="C227" s="30"/>
      <c r="D227" s="30"/>
      <c r="E227" s="30"/>
      <c r="F227" s="30"/>
      <c r="G227" s="30"/>
      <c r="H227" s="30"/>
      <c r="I227" s="172"/>
      <c r="J227" s="172"/>
      <c r="K227" s="172"/>
      <c r="L227" s="30"/>
      <c r="M227" s="30"/>
      <c r="N227" s="30"/>
    </row>
    <row r="228" spans="1:14" ht="15.75">
      <c r="A228" s="171"/>
      <c r="C228" s="30"/>
      <c r="D228" s="30"/>
      <c r="E228" s="30"/>
      <c r="F228" s="30"/>
      <c r="G228" s="30"/>
      <c r="H228" s="30"/>
      <c r="I228" s="172"/>
      <c r="J228" s="172"/>
      <c r="K228" s="172"/>
      <c r="L228" s="30"/>
      <c r="M228" s="30"/>
      <c r="N228" s="30"/>
    </row>
    <row r="229" spans="1:14" ht="15.75">
      <c r="A229" s="171"/>
      <c r="C229" s="30"/>
      <c r="D229" s="30"/>
      <c r="E229" s="30"/>
      <c r="F229" s="30"/>
      <c r="G229" s="30"/>
      <c r="H229" s="30"/>
      <c r="I229" s="172"/>
      <c r="J229" s="172"/>
      <c r="K229" s="172"/>
      <c r="L229" s="30"/>
      <c r="M229" s="30"/>
      <c r="N229" s="30"/>
    </row>
    <row r="230" spans="1:14" ht="15.75">
      <c r="A230" s="171"/>
      <c r="C230" s="30"/>
      <c r="D230" s="30"/>
      <c r="E230" s="30"/>
      <c r="F230" s="30"/>
      <c r="G230" s="30"/>
      <c r="H230" s="30"/>
      <c r="I230" s="172"/>
      <c r="J230" s="172"/>
      <c r="K230" s="172"/>
      <c r="L230" s="30"/>
      <c r="M230" s="30"/>
      <c r="N230" s="30"/>
    </row>
    <row r="231" spans="1:14" ht="15.75">
      <c r="A231" s="171"/>
      <c r="C231" s="30"/>
      <c r="D231" s="30"/>
      <c r="E231" s="30"/>
      <c r="F231" s="30"/>
      <c r="G231" s="30"/>
      <c r="H231" s="30"/>
      <c r="I231" s="172"/>
      <c r="J231" s="172"/>
      <c r="K231" s="172"/>
      <c r="L231" s="30"/>
      <c r="M231" s="30"/>
      <c r="N231" s="30"/>
    </row>
    <row r="232" spans="1:14" ht="15.75">
      <c r="A232" s="171"/>
      <c r="C232" s="30"/>
      <c r="D232" s="30"/>
      <c r="E232" s="30"/>
      <c r="F232" s="30"/>
      <c r="G232" s="30"/>
      <c r="H232" s="30"/>
      <c r="I232" s="172"/>
      <c r="J232" s="172"/>
      <c r="K232" s="172"/>
      <c r="L232" s="30"/>
      <c r="M232" s="30"/>
      <c r="N232" s="30"/>
    </row>
    <row r="233" spans="1:14" ht="15.75">
      <c r="A233" s="171"/>
      <c r="C233" s="30"/>
      <c r="D233" s="30"/>
      <c r="E233" s="30"/>
      <c r="F233" s="30"/>
      <c r="G233" s="30"/>
      <c r="H233" s="30"/>
      <c r="I233" s="172"/>
      <c r="J233" s="172"/>
      <c r="K233" s="172"/>
      <c r="L233" s="30"/>
      <c r="M233" s="30"/>
      <c r="N233" s="30"/>
    </row>
    <row r="234" spans="1:14" ht="15.75">
      <c r="A234" s="171"/>
      <c r="C234" s="30"/>
      <c r="D234" s="30"/>
      <c r="E234" s="30"/>
      <c r="F234" s="30"/>
      <c r="G234" s="30"/>
      <c r="H234" s="30"/>
      <c r="I234" s="172"/>
      <c r="J234" s="172"/>
      <c r="K234" s="172"/>
      <c r="L234" s="30"/>
      <c r="M234" s="30"/>
      <c r="N234" s="30"/>
    </row>
    <row r="235" spans="1:14" ht="15.75">
      <c r="A235" s="171"/>
      <c r="C235" s="30"/>
      <c r="D235" s="30"/>
      <c r="E235" s="30"/>
      <c r="F235" s="30"/>
      <c r="G235" s="30"/>
      <c r="H235" s="30"/>
      <c r="I235" s="172"/>
      <c r="J235" s="172"/>
      <c r="K235" s="172"/>
      <c r="L235" s="30"/>
      <c r="M235" s="30"/>
      <c r="N235" s="30"/>
    </row>
    <row r="236" spans="1:14" ht="15.75">
      <c r="A236" s="171"/>
      <c r="C236" s="30"/>
      <c r="D236" s="30"/>
      <c r="E236" s="30"/>
      <c r="F236" s="30"/>
      <c r="G236" s="30"/>
      <c r="H236" s="30"/>
      <c r="I236" s="172"/>
      <c r="J236" s="172"/>
      <c r="K236" s="172"/>
      <c r="L236" s="30"/>
      <c r="M236" s="30"/>
      <c r="N236" s="30"/>
    </row>
    <row r="237" spans="1:14" ht="15.75">
      <c r="A237" s="171"/>
      <c r="C237" s="30"/>
      <c r="D237" s="30"/>
      <c r="E237" s="30"/>
      <c r="F237" s="30"/>
      <c r="G237" s="30"/>
      <c r="H237" s="30"/>
      <c r="I237" s="172"/>
      <c r="J237" s="172"/>
      <c r="K237" s="172"/>
      <c r="L237" s="30"/>
      <c r="M237" s="30"/>
      <c r="N237" s="30"/>
    </row>
    <row r="238" spans="1:14" ht="15.75">
      <c r="A238" s="171"/>
      <c r="C238" s="30"/>
      <c r="D238" s="30"/>
      <c r="E238" s="30"/>
      <c r="F238" s="30"/>
      <c r="G238" s="30"/>
      <c r="H238" s="30"/>
      <c r="I238" s="172"/>
      <c r="J238" s="172"/>
      <c r="K238" s="172"/>
      <c r="L238" s="30"/>
      <c r="M238" s="30"/>
      <c r="N238" s="30"/>
    </row>
    <row r="239" spans="1:14" ht="15.75">
      <c r="A239" s="171"/>
      <c r="C239" s="30"/>
      <c r="D239" s="30"/>
      <c r="E239" s="30"/>
      <c r="F239" s="30"/>
      <c r="G239" s="30"/>
      <c r="H239" s="30"/>
      <c r="I239" s="172"/>
      <c r="J239" s="172"/>
      <c r="K239" s="172"/>
      <c r="L239" s="30"/>
      <c r="M239" s="30"/>
      <c r="N239" s="30"/>
    </row>
    <row r="240" spans="1:14" ht="15.75">
      <c r="A240" s="171"/>
      <c r="C240" s="30"/>
      <c r="D240" s="30"/>
      <c r="E240" s="30"/>
      <c r="F240" s="30"/>
      <c r="G240" s="30"/>
      <c r="H240" s="30"/>
      <c r="I240" s="172"/>
      <c r="J240" s="172"/>
      <c r="K240" s="172"/>
      <c r="L240" s="30"/>
      <c r="M240" s="30"/>
      <c r="N240" s="30"/>
    </row>
    <row r="241" spans="1:14" ht="15.75">
      <c r="A241" s="171"/>
      <c r="C241" s="30"/>
      <c r="D241" s="30"/>
      <c r="E241" s="30"/>
      <c r="F241" s="30"/>
      <c r="G241" s="30"/>
      <c r="H241" s="30"/>
      <c r="I241" s="172"/>
      <c r="J241" s="172"/>
      <c r="K241" s="172"/>
      <c r="L241" s="30"/>
      <c r="M241" s="30"/>
      <c r="N241" s="30"/>
    </row>
    <row r="242" spans="1:14" ht="15.75">
      <c r="A242" s="171"/>
      <c r="C242" s="30"/>
      <c r="D242" s="30"/>
      <c r="E242" s="30"/>
      <c r="F242" s="30"/>
      <c r="G242" s="30"/>
      <c r="H242" s="30"/>
      <c r="I242" s="172"/>
      <c r="J242" s="172"/>
      <c r="K242" s="172"/>
      <c r="L242" s="30"/>
      <c r="M242" s="30"/>
      <c r="N242" s="30"/>
    </row>
    <row r="243" spans="1:14" ht="15.75">
      <c r="A243" s="171"/>
      <c r="C243" s="30"/>
      <c r="D243" s="30"/>
      <c r="E243" s="30"/>
      <c r="F243" s="30"/>
      <c r="G243" s="30"/>
      <c r="H243" s="30"/>
      <c r="I243" s="172"/>
      <c r="J243" s="172"/>
      <c r="K243" s="172"/>
      <c r="L243" s="30"/>
      <c r="M243" s="30"/>
      <c r="N243" s="30"/>
    </row>
    <row r="244" spans="1:14" ht="15.75">
      <c r="A244" s="171"/>
      <c r="C244" s="30"/>
      <c r="D244" s="30"/>
      <c r="E244" s="30"/>
      <c r="F244" s="30"/>
      <c r="G244" s="30"/>
      <c r="H244" s="30"/>
      <c r="I244" s="172"/>
      <c r="J244" s="172"/>
      <c r="K244" s="172"/>
      <c r="L244" s="30"/>
      <c r="M244" s="30"/>
      <c r="N244" s="30"/>
    </row>
    <row r="245" spans="1:14" ht="15.75">
      <c r="A245" s="171"/>
      <c r="C245" s="30"/>
      <c r="D245" s="30"/>
      <c r="E245" s="30"/>
      <c r="F245" s="30"/>
      <c r="G245" s="30"/>
      <c r="H245" s="30"/>
      <c r="I245" s="172"/>
      <c r="J245" s="172"/>
      <c r="K245" s="172"/>
      <c r="L245" s="30"/>
      <c r="M245" s="30"/>
      <c r="N245" s="30"/>
    </row>
    <row r="246" spans="1:14" ht="15.75">
      <c r="A246" s="171"/>
      <c r="C246" s="30"/>
      <c r="D246" s="30"/>
      <c r="E246" s="30"/>
      <c r="F246" s="30"/>
      <c r="G246" s="30"/>
      <c r="H246" s="30"/>
      <c r="I246" s="172"/>
      <c r="J246" s="172"/>
      <c r="K246" s="172"/>
      <c r="L246" s="30"/>
      <c r="M246" s="30"/>
      <c r="N246" s="30"/>
    </row>
    <row r="247" spans="1:14" ht="15.75">
      <c r="A247" s="171"/>
      <c r="C247" s="30"/>
      <c r="D247" s="30"/>
      <c r="E247" s="30"/>
      <c r="F247" s="30"/>
      <c r="G247" s="30"/>
      <c r="H247" s="30"/>
      <c r="I247" s="172"/>
      <c r="J247" s="172"/>
      <c r="K247" s="172"/>
      <c r="L247" s="30"/>
      <c r="M247" s="30"/>
      <c r="N247" s="30"/>
    </row>
    <row r="248" spans="1:14" ht="15.75">
      <c r="A248" s="171"/>
      <c r="C248" s="30"/>
      <c r="D248" s="30"/>
      <c r="E248" s="30"/>
      <c r="F248" s="30"/>
      <c r="G248" s="30"/>
      <c r="H248" s="30"/>
      <c r="I248" s="172"/>
      <c r="J248" s="172"/>
      <c r="K248" s="172"/>
      <c r="L248" s="30"/>
      <c r="M248" s="30"/>
      <c r="N248" s="30"/>
    </row>
    <row r="249" spans="1:14" ht="15.75">
      <c r="A249" s="171"/>
      <c r="C249" s="30"/>
      <c r="D249" s="30"/>
      <c r="E249" s="30"/>
      <c r="F249" s="30"/>
      <c r="G249" s="30"/>
      <c r="H249" s="30"/>
      <c r="I249" s="172"/>
      <c r="J249" s="172"/>
      <c r="K249" s="172"/>
      <c r="L249" s="30"/>
      <c r="M249" s="30"/>
      <c r="N249" s="30"/>
    </row>
    <row r="250" spans="1:14" ht="15.75">
      <c r="A250" s="171"/>
      <c r="C250" s="30"/>
      <c r="D250" s="30"/>
      <c r="E250" s="30"/>
      <c r="F250" s="30"/>
      <c r="G250" s="30"/>
      <c r="H250" s="30"/>
      <c r="I250" s="172"/>
      <c r="J250" s="172"/>
      <c r="K250" s="172"/>
      <c r="L250" s="30"/>
      <c r="M250" s="30"/>
      <c r="N250" s="30"/>
    </row>
    <row r="251" spans="1:14" ht="15.75">
      <c r="A251" s="171"/>
      <c r="C251" s="30"/>
      <c r="D251" s="30"/>
      <c r="E251" s="30"/>
      <c r="F251" s="30"/>
      <c r="G251" s="30"/>
      <c r="H251" s="30"/>
      <c r="I251" s="172"/>
      <c r="J251" s="172"/>
      <c r="K251" s="172"/>
      <c r="L251" s="30"/>
      <c r="M251" s="30"/>
      <c r="N251" s="30"/>
    </row>
    <row r="252" spans="1:14" ht="15.75">
      <c r="A252" s="171"/>
      <c r="C252" s="30"/>
      <c r="D252" s="30"/>
      <c r="E252" s="30"/>
      <c r="F252" s="30"/>
      <c r="G252" s="30"/>
      <c r="H252" s="30"/>
      <c r="I252" s="172"/>
      <c r="J252" s="172"/>
      <c r="K252" s="172"/>
      <c r="L252" s="30"/>
      <c r="M252" s="30"/>
      <c r="N252" s="30"/>
    </row>
    <row r="253" spans="1:14" ht="15.75">
      <c r="A253" s="171"/>
      <c r="C253" s="30"/>
      <c r="D253" s="30"/>
      <c r="E253" s="30"/>
      <c r="F253" s="30"/>
      <c r="G253" s="30"/>
      <c r="H253" s="30"/>
      <c r="I253" s="172"/>
      <c r="J253" s="172"/>
      <c r="K253" s="172"/>
      <c r="L253" s="30"/>
      <c r="M253" s="30"/>
      <c r="N253" s="30"/>
    </row>
    <row r="254" spans="1:14" ht="15.75">
      <c r="A254" s="171"/>
      <c r="C254" s="30"/>
      <c r="D254" s="30"/>
      <c r="E254" s="30"/>
      <c r="F254" s="30"/>
      <c r="G254" s="30"/>
      <c r="H254" s="30"/>
      <c r="I254" s="172"/>
      <c r="J254" s="172"/>
      <c r="K254" s="172"/>
      <c r="L254" s="30"/>
      <c r="M254" s="30"/>
      <c r="N254" s="30"/>
    </row>
    <row r="255" spans="1:14" ht="15.75">
      <c r="A255" s="171"/>
      <c r="C255" s="30"/>
      <c r="D255" s="30"/>
      <c r="E255" s="30"/>
      <c r="F255" s="30"/>
      <c r="G255" s="30"/>
      <c r="H255" s="30"/>
      <c r="I255" s="172"/>
      <c r="J255" s="172"/>
      <c r="K255" s="172"/>
      <c r="L255" s="30"/>
      <c r="M255" s="30"/>
      <c r="N255" s="30"/>
    </row>
    <row r="256" spans="1:14" ht="15.75">
      <c r="A256" s="171"/>
      <c r="C256" s="30"/>
      <c r="D256" s="30"/>
      <c r="E256" s="30"/>
      <c r="F256" s="30"/>
      <c r="G256" s="30"/>
      <c r="H256" s="30"/>
      <c r="I256" s="172"/>
      <c r="J256" s="172"/>
      <c r="K256" s="172"/>
      <c r="L256" s="30"/>
      <c r="M256" s="30"/>
      <c r="N256" s="30"/>
    </row>
    <row r="257" spans="1:14" ht="15.75">
      <c r="A257" s="171"/>
      <c r="C257" s="30"/>
      <c r="D257" s="30"/>
      <c r="E257" s="30"/>
      <c r="F257" s="30"/>
      <c r="G257" s="30"/>
      <c r="H257" s="30"/>
      <c r="I257" s="172"/>
      <c r="J257" s="172"/>
      <c r="K257" s="172"/>
      <c r="L257" s="30"/>
      <c r="M257" s="30"/>
      <c r="N257" s="30"/>
    </row>
    <row r="258" spans="1:14" ht="15.75">
      <c r="A258" s="171"/>
      <c r="C258" s="30"/>
      <c r="D258" s="30"/>
      <c r="E258" s="30"/>
      <c r="F258" s="30"/>
      <c r="G258" s="30"/>
      <c r="H258" s="30"/>
      <c r="I258" s="172"/>
      <c r="J258" s="172"/>
      <c r="K258" s="172"/>
      <c r="L258" s="30"/>
      <c r="M258" s="30"/>
      <c r="N258" s="30"/>
    </row>
    <row r="259" spans="1:14" ht="15.75">
      <c r="A259" s="171"/>
      <c r="C259" s="30"/>
      <c r="D259" s="30"/>
      <c r="E259" s="30"/>
      <c r="F259" s="30"/>
      <c r="G259" s="30"/>
      <c r="H259" s="30"/>
      <c r="I259" s="172"/>
      <c r="J259" s="172"/>
      <c r="K259" s="172"/>
      <c r="L259" s="30"/>
      <c r="M259" s="30"/>
      <c r="N259" s="30"/>
    </row>
    <row r="260" spans="1:14" ht="15.75">
      <c r="A260" s="171"/>
      <c r="C260" s="30"/>
      <c r="D260" s="30"/>
      <c r="E260" s="30"/>
      <c r="F260" s="30"/>
      <c r="G260" s="30"/>
      <c r="H260" s="30"/>
      <c r="I260" s="172"/>
      <c r="J260" s="172"/>
      <c r="K260" s="172"/>
      <c r="L260" s="30"/>
      <c r="M260" s="30"/>
      <c r="N260" s="30"/>
    </row>
    <row r="261" spans="1:14" ht="15.75">
      <c r="A261" s="171"/>
      <c r="C261" s="30"/>
      <c r="D261" s="30"/>
      <c r="E261" s="30"/>
      <c r="F261" s="30"/>
      <c r="G261" s="30"/>
      <c r="H261" s="30"/>
      <c r="I261" s="172"/>
      <c r="J261" s="172"/>
      <c r="K261" s="172"/>
      <c r="L261" s="30"/>
      <c r="M261" s="30"/>
      <c r="N261" s="30"/>
    </row>
    <row r="262" spans="1:14" ht="15.75">
      <c r="A262" s="171"/>
      <c r="C262" s="30"/>
      <c r="D262" s="30"/>
      <c r="E262" s="30"/>
      <c r="F262" s="30"/>
      <c r="G262" s="30"/>
      <c r="H262" s="30"/>
      <c r="I262" s="172"/>
      <c r="J262" s="172"/>
      <c r="K262" s="172"/>
      <c r="L262" s="30"/>
      <c r="M262" s="30"/>
      <c r="N262" s="30"/>
    </row>
    <row r="263" spans="1:14" ht="15.75">
      <c r="A263" s="171"/>
      <c r="C263" s="30"/>
      <c r="D263" s="30"/>
      <c r="E263" s="30"/>
      <c r="F263" s="30"/>
      <c r="G263" s="30"/>
      <c r="H263" s="30"/>
      <c r="I263" s="172"/>
      <c r="J263" s="172"/>
      <c r="K263" s="172"/>
      <c r="L263" s="30"/>
      <c r="M263" s="30"/>
      <c r="N263" s="30"/>
    </row>
    <row r="264" spans="1:14" ht="15.75">
      <c r="A264" s="171"/>
      <c r="C264" s="30"/>
      <c r="D264" s="30"/>
      <c r="E264" s="30"/>
      <c r="F264" s="30"/>
      <c r="G264" s="30"/>
      <c r="H264" s="30"/>
      <c r="I264" s="172"/>
      <c r="J264" s="172"/>
      <c r="K264" s="172"/>
      <c r="L264" s="30"/>
      <c r="M264" s="30"/>
      <c r="N264" s="30"/>
    </row>
    <row r="265" spans="1:14" ht="15.75">
      <c r="A265" s="171"/>
      <c r="C265" s="30"/>
      <c r="D265" s="30"/>
      <c r="E265" s="30"/>
      <c r="F265" s="30"/>
      <c r="G265" s="30"/>
      <c r="H265" s="30"/>
      <c r="I265" s="172"/>
      <c r="J265" s="172"/>
      <c r="K265" s="172"/>
      <c r="L265" s="30"/>
      <c r="M265" s="30"/>
      <c r="N265" s="30"/>
    </row>
    <row r="266" spans="1:14" ht="15.75">
      <c r="A266" s="171"/>
      <c r="C266" s="30"/>
      <c r="D266" s="30"/>
      <c r="E266" s="30"/>
      <c r="F266" s="30"/>
      <c r="G266" s="30"/>
      <c r="H266" s="30"/>
      <c r="I266" s="172"/>
      <c r="J266" s="172"/>
      <c r="K266" s="172"/>
      <c r="L266" s="30"/>
      <c r="M266" s="30"/>
      <c r="N266" s="30"/>
    </row>
    <row r="267" spans="1:14" ht="15.75">
      <c r="A267" s="171"/>
      <c r="C267" s="30"/>
      <c r="D267" s="30"/>
      <c r="E267" s="30"/>
      <c r="F267" s="30"/>
      <c r="G267" s="30"/>
      <c r="H267" s="30"/>
      <c r="I267" s="172"/>
      <c r="J267" s="172"/>
      <c r="K267" s="172"/>
      <c r="L267" s="30"/>
      <c r="M267" s="30"/>
      <c r="N267" s="30"/>
    </row>
    <row r="268" spans="1:14" ht="15.75">
      <c r="A268" s="171"/>
      <c r="C268" s="30"/>
      <c r="D268" s="30"/>
      <c r="E268" s="30"/>
      <c r="F268" s="30"/>
      <c r="G268" s="30"/>
      <c r="H268" s="30"/>
      <c r="I268" s="172"/>
      <c r="J268" s="172"/>
      <c r="K268" s="172"/>
      <c r="L268" s="30"/>
      <c r="M268" s="30"/>
      <c r="N268" s="30"/>
    </row>
    <row r="269" spans="1:14" ht="15.75">
      <c r="A269" s="171"/>
      <c r="C269" s="30"/>
      <c r="D269" s="30"/>
      <c r="E269" s="30"/>
      <c r="F269" s="30"/>
      <c r="G269" s="30"/>
      <c r="H269" s="30"/>
      <c r="I269" s="172"/>
      <c r="J269" s="172"/>
      <c r="K269" s="172"/>
      <c r="L269" s="30"/>
      <c r="M269" s="30"/>
      <c r="N269" s="30"/>
    </row>
    <row r="270" spans="1:14" ht="15.75">
      <c r="A270" s="171"/>
      <c r="C270" s="30"/>
      <c r="D270" s="30"/>
      <c r="E270" s="30"/>
      <c r="F270" s="30"/>
      <c r="G270" s="30"/>
      <c r="H270" s="30"/>
      <c r="I270" s="172"/>
      <c r="J270" s="172"/>
      <c r="K270" s="172"/>
      <c r="L270" s="30"/>
      <c r="M270" s="30"/>
      <c r="N270" s="30"/>
    </row>
    <row r="271" spans="1:14" ht="15.75">
      <c r="A271" s="171"/>
      <c r="C271" s="30"/>
      <c r="D271" s="30"/>
      <c r="E271" s="30"/>
      <c r="F271" s="30"/>
      <c r="G271" s="30"/>
      <c r="H271" s="30"/>
      <c r="I271" s="172"/>
      <c r="J271" s="172"/>
      <c r="K271" s="172"/>
      <c r="L271" s="30"/>
      <c r="M271" s="30"/>
      <c r="N271" s="30"/>
    </row>
    <row r="272" spans="1:14" ht="15.75">
      <c r="A272" s="171"/>
      <c r="C272" s="30"/>
      <c r="D272" s="30"/>
      <c r="E272" s="30"/>
      <c r="F272" s="30"/>
      <c r="G272" s="30"/>
      <c r="H272" s="30"/>
      <c r="I272" s="172"/>
      <c r="J272" s="172"/>
      <c r="K272" s="172"/>
      <c r="L272" s="30"/>
      <c r="M272" s="30"/>
      <c r="N272" s="30"/>
    </row>
    <row r="273" spans="1:14" ht="15.75">
      <c r="A273" s="171"/>
      <c r="C273" s="30"/>
      <c r="D273" s="30"/>
      <c r="E273" s="30"/>
      <c r="F273" s="30"/>
      <c r="G273" s="30"/>
      <c r="H273" s="30"/>
      <c r="I273" s="172"/>
      <c r="J273" s="172"/>
      <c r="K273" s="172"/>
      <c r="L273" s="30"/>
      <c r="M273" s="30"/>
      <c r="N273" s="30"/>
    </row>
    <row r="274" spans="1:14" ht="15.75">
      <c r="A274" s="171"/>
      <c r="C274" s="30"/>
      <c r="D274" s="30"/>
      <c r="E274" s="30"/>
      <c r="F274" s="30"/>
      <c r="G274" s="30"/>
      <c r="H274" s="30"/>
      <c r="I274" s="172"/>
      <c r="J274" s="172"/>
      <c r="K274" s="172"/>
      <c r="L274" s="30"/>
      <c r="M274" s="30"/>
      <c r="N274" s="30"/>
    </row>
    <row r="275" spans="1:14" ht="15.75">
      <c r="A275" s="171"/>
      <c r="C275" s="30"/>
      <c r="D275" s="30"/>
      <c r="E275" s="30"/>
      <c r="F275" s="30"/>
      <c r="G275" s="30"/>
      <c r="H275" s="30"/>
      <c r="I275" s="172"/>
      <c r="J275" s="172"/>
      <c r="K275" s="172"/>
      <c r="L275" s="30"/>
      <c r="M275" s="30"/>
      <c r="N275" s="30"/>
    </row>
    <row r="276" spans="1:14" ht="15.75">
      <c r="A276" s="171"/>
      <c r="C276" s="30"/>
      <c r="D276" s="30"/>
      <c r="E276" s="30"/>
      <c r="F276" s="30"/>
      <c r="G276" s="30"/>
      <c r="H276" s="30"/>
      <c r="I276" s="172"/>
      <c r="J276" s="172"/>
      <c r="K276" s="172"/>
      <c r="L276" s="30"/>
      <c r="M276" s="30"/>
      <c r="N276" s="30"/>
    </row>
    <row r="277" spans="1:14" ht="15.75">
      <c r="A277" s="171"/>
      <c r="C277" s="30"/>
      <c r="D277" s="30"/>
      <c r="E277" s="30"/>
      <c r="F277" s="30"/>
      <c r="G277" s="30"/>
      <c r="H277" s="30"/>
      <c r="I277" s="172"/>
      <c r="J277" s="172"/>
      <c r="K277" s="172"/>
      <c r="L277" s="30"/>
      <c r="M277" s="30"/>
      <c r="N277" s="30"/>
    </row>
    <row r="278" spans="1:14" ht="15.75">
      <c r="A278" s="171"/>
      <c r="C278" s="30"/>
      <c r="D278" s="30"/>
      <c r="E278" s="30"/>
      <c r="F278" s="30"/>
      <c r="G278" s="30"/>
      <c r="H278" s="30"/>
      <c r="I278" s="172"/>
      <c r="J278" s="172"/>
      <c r="K278" s="172"/>
      <c r="L278" s="30"/>
      <c r="M278" s="30"/>
      <c r="N278" s="30"/>
    </row>
    <row r="279" spans="1:14" ht="15.75">
      <c r="A279" s="171"/>
      <c r="C279" s="30"/>
      <c r="D279" s="30"/>
      <c r="E279" s="30"/>
      <c r="F279" s="30"/>
      <c r="G279" s="30"/>
      <c r="H279" s="30"/>
      <c r="I279" s="172"/>
      <c r="J279" s="172"/>
      <c r="K279" s="172"/>
      <c r="L279" s="30"/>
      <c r="M279" s="30"/>
      <c r="N279" s="30"/>
    </row>
    <row r="280" spans="1:14" ht="15.75">
      <c r="A280" s="171"/>
      <c r="C280" s="30"/>
      <c r="D280" s="30"/>
      <c r="E280" s="30"/>
      <c r="F280" s="30"/>
      <c r="G280" s="30"/>
      <c r="H280" s="30"/>
      <c r="I280" s="172"/>
      <c r="J280" s="172"/>
      <c r="K280" s="172"/>
      <c r="L280" s="30"/>
      <c r="M280" s="30"/>
      <c r="N280" s="30"/>
    </row>
    <row r="281" spans="1:14" ht="15.75">
      <c r="A281" s="171"/>
      <c r="C281" s="30"/>
      <c r="D281" s="30"/>
      <c r="E281" s="30"/>
      <c r="F281" s="30"/>
      <c r="G281" s="30"/>
      <c r="H281" s="30"/>
      <c r="I281" s="172"/>
      <c r="J281" s="172"/>
      <c r="K281" s="172"/>
      <c r="L281" s="30"/>
      <c r="M281" s="30"/>
      <c r="N281" s="30"/>
    </row>
    <row r="282" spans="1:14" ht="15.75">
      <c r="A282" s="171"/>
      <c r="C282" s="30"/>
      <c r="D282" s="30"/>
      <c r="E282" s="30"/>
      <c r="F282" s="30"/>
      <c r="G282" s="30"/>
      <c r="H282" s="30"/>
      <c r="I282" s="172"/>
      <c r="J282" s="172"/>
      <c r="K282" s="172"/>
      <c r="L282" s="30"/>
      <c r="M282" s="30"/>
      <c r="N282" s="30"/>
    </row>
    <row r="283" spans="1:14" ht="15.75">
      <c r="A283" s="171"/>
      <c r="C283" s="30"/>
      <c r="D283" s="30"/>
      <c r="E283" s="30"/>
      <c r="F283" s="30"/>
      <c r="G283" s="30"/>
      <c r="H283" s="30"/>
      <c r="I283" s="172"/>
      <c r="J283" s="172"/>
      <c r="K283" s="172"/>
      <c r="L283" s="30"/>
      <c r="M283" s="30"/>
      <c r="N283" s="30"/>
    </row>
    <row r="284" spans="1:14" ht="15.75">
      <c r="A284" s="171"/>
      <c r="C284" s="30"/>
      <c r="D284" s="30"/>
      <c r="E284" s="30"/>
      <c r="F284" s="30"/>
      <c r="G284" s="30"/>
      <c r="H284" s="30"/>
      <c r="I284" s="172"/>
      <c r="J284" s="172"/>
      <c r="K284" s="172"/>
      <c r="L284" s="30"/>
      <c r="M284" s="30"/>
      <c r="N284" s="30"/>
    </row>
    <row r="285" spans="1:14" ht="15.75">
      <c r="A285" s="171"/>
      <c r="C285" s="30"/>
      <c r="D285" s="30"/>
      <c r="E285" s="30"/>
      <c r="F285" s="30"/>
      <c r="G285" s="30"/>
      <c r="H285" s="30"/>
      <c r="I285" s="172"/>
      <c r="J285" s="172"/>
      <c r="K285" s="172"/>
      <c r="L285" s="30"/>
      <c r="M285" s="30"/>
      <c r="N285" s="30"/>
    </row>
    <row r="286" spans="1:14" ht="15.75">
      <c r="A286" s="171"/>
      <c r="C286" s="30"/>
      <c r="D286" s="30"/>
      <c r="E286" s="30"/>
      <c r="F286" s="30"/>
      <c r="G286" s="30"/>
      <c r="H286" s="30"/>
      <c r="I286" s="172"/>
      <c r="J286" s="172"/>
      <c r="K286" s="172"/>
      <c r="L286" s="30"/>
      <c r="M286" s="30"/>
      <c r="N286" s="30"/>
    </row>
    <row r="287" spans="1:14" ht="15.75">
      <c r="A287" s="171"/>
      <c r="C287" s="30"/>
      <c r="D287" s="30"/>
      <c r="E287" s="30"/>
      <c r="F287" s="30"/>
      <c r="G287" s="30"/>
      <c r="H287" s="30"/>
      <c r="I287" s="172"/>
      <c r="J287" s="172"/>
      <c r="K287" s="172"/>
      <c r="L287" s="30"/>
      <c r="M287" s="30"/>
      <c r="N287" s="30"/>
    </row>
    <row r="288" spans="1:14" ht="15.75">
      <c r="A288" s="171"/>
      <c r="C288" s="30"/>
      <c r="D288" s="30"/>
      <c r="E288" s="30"/>
      <c r="F288" s="30"/>
      <c r="G288" s="30"/>
      <c r="H288" s="30"/>
      <c r="I288" s="172"/>
      <c r="J288" s="172"/>
      <c r="K288" s="172"/>
      <c r="L288" s="30"/>
      <c r="M288" s="30"/>
      <c r="N288" s="30"/>
    </row>
    <row r="289" spans="1:14" ht="15.75">
      <c r="A289" s="171"/>
      <c r="C289" s="30"/>
      <c r="D289" s="30"/>
      <c r="E289" s="30"/>
      <c r="F289" s="30"/>
      <c r="G289" s="30"/>
      <c r="H289" s="30"/>
      <c r="I289" s="172"/>
      <c r="J289" s="172"/>
      <c r="K289" s="172"/>
      <c r="L289" s="30"/>
      <c r="M289" s="30"/>
      <c r="N289" s="30"/>
    </row>
    <row r="290" spans="1:14" ht="15.75">
      <c r="A290" s="171"/>
      <c r="C290" s="30"/>
      <c r="D290" s="30"/>
      <c r="E290" s="30"/>
      <c r="F290" s="30"/>
      <c r="G290" s="30"/>
      <c r="H290" s="30"/>
      <c r="I290" s="172"/>
      <c r="J290" s="172"/>
      <c r="K290" s="172"/>
      <c r="L290" s="30"/>
      <c r="M290" s="30"/>
      <c r="N290" s="30"/>
    </row>
    <row r="291" spans="1:14" ht="15.75">
      <c r="A291" s="171"/>
      <c r="C291" s="30"/>
      <c r="D291" s="30"/>
      <c r="E291" s="30"/>
      <c r="F291" s="30"/>
      <c r="G291" s="30"/>
      <c r="H291" s="30"/>
      <c r="I291" s="172"/>
      <c r="J291" s="172"/>
      <c r="K291" s="172"/>
      <c r="L291" s="30"/>
      <c r="M291" s="30"/>
      <c r="N291" s="30"/>
    </row>
    <row r="292" spans="1:14" ht="15.75">
      <c r="A292" s="171"/>
      <c r="C292" s="30"/>
      <c r="D292" s="30"/>
      <c r="E292" s="30"/>
      <c r="F292" s="30"/>
      <c r="G292" s="30"/>
      <c r="H292" s="30"/>
      <c r="I292" s="172"/>
      <c r="J292" s="172"/>
      <c r="K292" s="172"/>
      <c r="L292" s="30"/>
      <c r="M292" s="30"/>
      <c r="N292" s="30"/>
    </row>
    <row r="293" spans="1:14" ht="15.75">
      <c r="A293" s="171"/>
      <c r="C293" s="30"/>
      <c r="D293" s="30"/>
      <c r="E293" s="30"/>
      <c r="F293" s="30"/>
      <c r="G293" s="30"/>
      <c r="H293" s="30"/>
      <c r="I293" s="172"/>
      <c r="J293" s="172"/>
      <c r="K293" s="172"/>
      <c r="L293" s="30"/>
      <c r="M293" s="30"/>
      <c r="N293" s="30"/>
    </row>
    <row r="294" spans="1:14" ht="15.75">
      <c r="A294" s="171"/>
      <c r="C294" s="30"/>
      <c r="D294" s="30"/>
      <c r="E294" s="30"/>
      <c r="F294" s="30"/>
      <c r="G294" s="30"/>
      <c r="H294" s="30"/>
      <c r="I294" s="172"/>
      <c r="J294" s="172"/>
      <c r="K294" s="172"/>
      <c r="L294" s="30"/>
      <c r="M294" s="30"/>
      <c r="N294" s="30"/>
    </row>
    <row r="295" spans="1:14" ht="15.75">
      <c r="A295" s="171"/>
      <c r="C295" s="30"/>
      <c r="D295" s="30"/>
      <c r="E295" s="30"/>
      <c r="F295" s="30"/>
      <c r="G295" s="30"/>
      <c r="H295" s="30"/>
      <c r="I295" s="172"/>
      <c r="J295" s="172"/>
      <c r="K295" s="172"/>
      <c r="L295" s="30"/>
      <c r="M295" s="30"/>
      <c r="N295" s="30"/>
    </row>
    <row r="296" spans="1:14" ht="15.75">
      <c r="A296" s="171"/>
      <c r="C296" s="30"/>
      <c r="D296" s="30"/>
      <c r="E296" s="30"/>
      <c r="F296" s="30"/>
      <c r="G296" s="30"/>
      <c r="H296" s="30"/>
      <c r="I296" s="172"/>
      <c r="J296" s="172"/>
      <c r="K296" s="172"/>
      <c r="L296" s="30"/>
      <c r="M296" s="30"/>
      <c r="N296" s="30"/>
    </row>
    <row r="297" spans="1:14" ht="15.75">
      <c r="A297" s="171"/>
      <c r="C297" s="30"/>
      <c r="D297" s="30"/>
      <c r="E297" s="30"/>
      <c r="F297" s="30"/>
      <c r="G297" s="30"/>
      <c r="H297" s="30"/>
      <c r="I297" s="172"/>
      <c r="J297" s="172"/>
      <c r="K297" s="172"/>
      <c r="L297" s="30"/>
      <c r="M297" s="30"/>
      <c r="N297" s="30"/>
    </row>
    <row r="298" spans="1:14" ht="15.75">
      <c r="A298" s="171"/>
      <c r="C298" s="30"/>
      <c r="D298" s="30"/>
      <c r="E298" s="30"/>
      <c r="F298" s="30"/>
      <c r="G298" s="30"/>
      <c r="H298" s="30"/>
      <c r="I298" s="172"/>
      <c r="J298" s="172"/>
      <c r="K298" s="172"/>
      <c r="L298" s="30"/>
      <c r="M298" s="30"/>
      <c r="N298" s="30"/>
    </row>
    <row r="299" spans="9:13" ht="15.75">
      <c r="I299" s="172"/>
      <c r="J299" s="172"/>
      <c r="K299" s="172"/>
      <c r="L299" s="30"/>
      <c r="M299" s="30"/>
    </row>
    <row r="300" spans="9:13" ht="15.75">
      <c r="I300" s="172"/>
      <c r="J300" s="172"/>
      <c r="K300" s="172"/>
      <c r="L300" s="30"/>
      <c r="M300" s="30"/>
    </row>
    <row r="301" spans="9:13" ht="15.75">
      <c r="I301" s="172"/>
      <c r="J301" s="172"/>
      <c r="K301" s="172"/>
      <c r="L301" s="30"/>
      <c r="M301" s="30"/>
    </row>
    <row r="302" spans="9:13" ht="15.75">
      <c r="I302" s="172"/>
      <c r="J302" s="172"/>
      <c r="K302" s="172"/>
      <c r="L302" s="30"/>
      <c r="M302" s="30"/>
    </row>
    <row r="303" spans="9:13" ht="15.75">
      <c r="I303" s="172"/>
      <c r="J303" s="172"/>
      <c r="K303" s="172"/>
      <c r="L303" s="30"/>
      <c r="M303" s="30"/>
    </row>
    <row r="304" spans="9:13" ht="15.75">
      <c r="I304" s="172"/>
      <c r="J304" s="172"/>
      <c r="K304" s="172"/>
      <c r="L304" s="30"/>
      <c r="M304" s="30"/>
    </row>
    <row r="305" spans="9:13" ht="15.75">
      <c r="I305" s="172"/>
      <c r="J305" s="172"/>
      <c r="K305" s="172"/>
      <c r="L305" s="30"/>
      <c r="M305" s="30"/>
    </row>
    <row r="306" spans="9:13" ht="15.75">
      <c r="I306" s="172"/>
      <c r="J306" s="172"/>
      <c r="K306" s="172"/>
      <c r="L306" s="30"/>
      <c r="M306" s="30"/>
    </row>
  </sheetData>
  <sheetProtection/>
  <mergeCells count="20">
    <mergeCell ref="A1:N1"/>
    <mergeCell ref="A2:N2"/>
    <mergeCell ref="A3:N3"/>
    <mergeCell ref="A4:N4"/>
    <mergeCell ref="A5:A10"/>
    <mergeCell ref="F7:F10"/>
    <mergeCell ref="B5:B10"/>
    <mergeCell ref="I5:I10"/>
    <mergeCell ref="K5:K10"/>
    <mergeCell ref="D5:D10"/>
    <mergeCell ref="J5:J10"/>
    <mergeCell ref="N5:N10"/>
    <mergeCell ref="M5:M10"/>
    <mergeCell ref="H9:H10"/>
    <mergeCell ref="C5:C10"/>
    <mergeCell ref="E5:E10"/>
    <mergeCell ref="G7:H8"/>
    <mergeCell ref="L5:L10"/>
    <mergeCell ref="G9:G10"/>
    <mergeCell ref="F5:H6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E324"/>
  <sheetViews>
    <sheetView zoomScale="70" zoomScaleNormal="70" zoomScaleSheetLayoutView="100" zoomScalePageLayoutView="75" workbookViewId="0" topLeftCell="A1">
      <selection activeCell="B25" sqref="B25"/>
    </sheetView>
  </sheetViews>
  <sheetFormatPr defaultColWidth="9.28125" defaultRowHeight="15"/>
  <cols>
    <col min="1" max="1" width="5.140625" style="17" customWidth="1"/>
    <col min="2" max="2" width="26.421875" style="18" customWidth="1"/>
    <col min="3" max="3" width="7.421875" style="19" customWidth="1"/>
    <col min="4" max="4" width="7.421875" style="19" hidden="1" customWidth="1"/>
    <col min="5" max="5" width="9.7109375" style="19" hidden="1" customWidth="1"/>
    <col min="6" max="6" width="10.28125" style="14" customWidth="1"/>
    <col min="7" max="7" width="13.140625" style="14" customWidth="1"/>
    <col min="8" max="8" width="13.57421875" style="14" customWidth="1"/>
    <col min="9" max="14" width="10.28125" style="14" hidden="1" customWidth="1"/>
    <col min="15" max="16" width="10.28125" style="14" customWidth="1"/>
    <col min="17" max="17" width="12.421875" style="14" customWidth="1"/>
    <col min="18" max="18" width="12.8515625" style="11" customWidth="1"/>
    <col min="19" max="19" width="11.28125" style="11" customWidth="1"/>
    <col min="20" max="20" width="11.00390625" style="11" customWidth="1"/>
    <col min="21" max="23" width="12.00390625" style="11" customWidth="1"/>
    <col min="24" max="24" width="11.421875" style="11" hidden="1" customWidth="1"/>
    <col min="25" max="25" width="11.28125" style="11" hidden="1" customWidth="1"/>
    <col min="26" max="26" width="10.421875" style="11" hidden="1" customWidth="1"/>
    <col min="27" max="27" width="11.7109375" style="11" hidden="1" customWidth="1"/>
    <col min="28" max="234" width="8.7109375" style="11" customWidth="1"/>
    <col min="235" max="235" width="5.140625" style="11" customWidth="1"/>
    <col min="236" max="236" width="26.421875" style="11" customWidth="1"/>
    <col min="237" max="238" width="7.421875" style="11" customWidth="1"/>
    <col min="239" max="239" width="8.421875" style="11" customWidth="1"/>
    <col min="240" max="240" width="10.140625" style="11" customWidth="1"/>
    <col min="241" max="242" width="8.7109375" style="11" customWidth="1"/>
    <col min="243" max="243" width="10.140625" style="11" customWidth="1"/>
    <col min="244" max="244" width="9.421875" style="11" customWidth="1"/>
    <col min="245" max="248" width="8.7109375" style="11" customWidth="1"/>
    <col min="249" max="250" width="9.421875" style="11" customWidth="1"/>
    <col min="251" max="251" width="10.7109375" style="11" bestFit="1" customWidth="1"/>
    <col min="252" max="252" width="9.7109375" style="11" customWidth="1"/>
    <col min="253" max="253" width="8.28125" style="11" customWidth="1"/>
    <col min="254" max="254" width="10.7109375" style="11" customWidth="1"/>
    <col min="255" max="16384" width="9.28125" style="11" customWidth="1"/>
  </cols>
  <sheetData>
    <row r="1" spans="1:28" s="35" customFormat="1" ht="26.25" customHeight="1">
      <c r="A1" s="455" t="s">
        <v>68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</row>
    <row r="2" spans="1:29" s="27" customFormat="1" ht="27" customHeight="1">
      <c r="A2" s="467" t="s">
        <v>17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22"/>
    </row>
    <row r="3" spans="1:28" s="27" customFormat="1" ht="54" customHeight="1">
      <c r="A3" s="467" t="s">
        <v>175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</row>
    <row r="4" spans="1:28" s="28" customFormat="1" ht="30.75" customHeight="1">
      <c r="A4" s="468" t="s">
        <v>18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</row>
    <row r="5" spans="1:28" s="33" customFormat="1" ht="69.75" customHeight="1">
      <c r="A5" s="466" t="s">
        <v>26</v>
      </c>
      <c r="B5" s="466" t="s">
        <v>21</v>
      </c>
      <c r="C5" s="466" t="s">
        <v>2</v>
      </c>
      <c r="D5" s="466" t="s">
        <v>3</v>
      </c>
      <c r="E5" s="466" t="s">
        <v>4</v>
      </c>
      <c r="F5" s="465" t="s">
        <v>40</v>
      </c>
      <c r="G5" s="465"/>
      <c r="H5" s="465"/>
      <c r="I5" s="469" t="s">
        <v>82</v>
      </c>
      <c r="J5" s="470"/>
      <c r="K5" s="470"/>
      <c r="L5" s="470"/>
      <c r="M5" s="470"/>
      <c r="N5" s="473"/>
      <c r="O5" s="478" t="s">
        <v>156</v>
      </c>
      <c r="P5" s="479"/>
      <c r="Q5" s="480"/>
      <c r="R5" s="469" t="s">
        <v>174</v>
      </c>
      <c r="S5" s="470"/>
      <c r="T5" s="470"/>
      <c r="U5" s="470"/>
      <c r="V5" s="470"/>
      <c r="W5" s="470"/>
      <c r="X5" s="132"/>
      <c r="Y5" s="132"/>
      <c r="Z5" s="132"/>
      <c r="AA5" s="133"/>
      <c r="AB5" s="466" t="s">
        <v>6</v>
      </c>
    </row>
    <row r="6" spans="1:28" s="23" customFormat="1" ht="20.25" customHeight="1">
      <c r="A6" s="466"/>
      <c r="B6" s="466"/>
      <c r="C6" s="466"/>
      <c r="D6" s="466"/>
      <c r="E6" s="466"/>
      <c r="F6" s="465"/>
      <c r="G6" s="465"/>
      <c r="H6" s="465"/>
      <c r="I6" s="471"/>
      <c r="J6" s="472"/>
      <c r="K6" s="472"/>
      <c r="L6" s="472"/>
      <c r="M6" s="472"/>
      <c r="N6" s="474"/>
      <c r="O6" s="481"/>
      <c r="P6" s="482"/>
      <c r="Q6" s="483"/>
      <c r="R6" s="471"/>
      <c r="S6" s="472"/>
      <c r="T6" s="472"/>
      <c r="U6" s="472"/>
      <c r="V6" s="472"/>
      <c r="W6" s="472"/>
      <c r="X6" s="134"/>
      <c r="Y6" s="134"/>
      <c r="Z6" s="134"/>
      <c r="AA6" s="135"/>
      <c r="AB6" s="466"/>
    </row>
    <row r="7" spans="1:28" s="34" customFormat="1" ht="42.75" customHeight="1">
      <c r="A7" s="466"/>
      <c r="B7" s="466"/>
      <c r="C7" s="466"/>
      <c r="D7" s="466"/>
      <c r="E7" s="466"/>
      <c r="F7" s="465" t="s">
        <v>23</v>
      </c>
      <c r="G7" s="465" t="s">
        <v>7</v>
      </c>
      <c r="H7" s="465"/>
      <c r="I7" s="466" t="s">
        <v>8</v>
      </c>
      <c r="J7" s="466"/>
      <c r="K7" s="465" t="s">
        <v>19</v>
      </c>
      <c r="L7" s="465" t="s">
        <v>27</v>
      </c>
      <c r="M7" s="465"/>
      <c r="N7" s="465"/>
      <c r="O7" s="465" t="s">
        <v>19</v>
      </c>
      <c r="P7" s="475" t="s">
        <v>27</v>
      </c>
      <c r="Q7" s="475" t="s">
        <v>64</v>
      </c>
      <c r="R7" s="465" t="s">
        <v>19</v>
      </c>
      <c r="S7" s="465" t="s">
        <v>27</v>
      </c>
      <c r="T7" s="465"/>
      <c r="U7" s="465"/>
      <c r="V7" s="465" t="s">
        <v>64</v>
      </c>
      <c r="W7" s="465"/>
      <c r="X7" s="465" t="s">
        <v>19</v>
      </c>
      <c r="Y7" s="465" t="s">
        <v>27</v>
      </c>
      <c r="Z7" s="465"/>
      <c r="AA7" s="465"/>
      <c r="AB7" s="466"/>
    </row>
    <row r="8" spans="1:28" s="34" customFormat="1" ht="49.5" customHeight="1">
      <c r="A8" s="466"/>
      <c r="B8" s="466"/>
      <c r="C8" s="466"/>
      <c r="D8" s="466"/>
      <c r="E8" s="466"/>
      <c r="F8" s="465"/>
      <c r="G8" s="465" t="s">
        <v>19</v>
      </c>
      <c r="H8" s="465" t="s">
        <v>39</v>
      </c>
      <c r="I8" s="465" t="s">
        <v>19</v>
      </c>
      <c r="J8" s="465" t="s">
        <v>39</v>
      </c>
      <c r="K8" s="465"/>
      <c r="L8" s="465" t="s">
        <v>8</v>
      </c>
      <c r="M8" s="464" t="s">
        <v>25</v>
      </c>
      <c r="N8" s="464"/>
      <c r="O8" s="465"/>
      <c r="P8" s="476"/>
      <c r="Q8" s="476"/>
      <c r="R8" s="465"/>
      <c r="S8" s="465" t="s">
        <v>8</v>
      </c>
      <c r="T8" s="464" t="s">
        <v>25</v>
      </c>
      <c r="U8" s="464"/>
      <c r="V8" s="464" t="s">
        <v>70</v>
      </c>
      <c r="W8" s="464" t="s">
        <v>133</v>
      </c>
      <c r="X8" s="465"/>
      <c r="Y8" s="465" t="s">
        <v>8</v>
      </c>
      <c r="Z8" s="464" t="s">
        <v>25</v>
      </c>
      <c r="AA8" s="464"/>
      <c r="AB8" s="466"/>
    </row>
    <row r="9" spans="1:28" s="36" customFormat="1" ht="20.25" customHeight="1">
      <c r="A9" s="466"/>
      <c r="B9" s="466"/>
      <c r="C9" s="466"/>
      <c r="D9" s="466"/>
      <c r="E9" s="466"/>
      <c r="F9" s="465"/>
      <c r="G9" s="465"/>
      <c r="H9" s="465"/>
      <c r="I9" s="465"/>
      <c r="J9" s="465"/>
      <c r="K9" s="465"/>
      <c r="L9" s="465"/>
      <c r="M9" s="464" t="s">
        <v>29</v>
      </c>
      <c r="N9" s="464" t="s">
        <v>0</v>
      </c>
      <c r="O9" s="465"/>
      <c r="P9" s="476"/>
      <c r="Q9" s="476"/>
      <c r="R9" s="465"/>
      <c r="S9" s="465"/>
      <c r="T9" s="464" t="s">
        <v>29</v>
      </c>
      <c r="U9" s="464" t="s">
        <v>0</v>
      </c>
      <c r="V9" s="464"/>
      <c r="W9" s="464"/>
      <c r="X9" s="465"/>
      <c r="Y9" s="465"/>
      <c r="Z9" s="464" t="s">
        <v>29</v>
      </c>
      <c r="AA9" s="464" t="s">
        <v>0</v>
      </c>
      <c r="AB9" s="466"/>
    </row>
    <row r="10" spans="1:28" s="30" customFormat="1" ht="32.25" customHeight="1">
      <c r="A10" s="466"/>
      <c r="B10" s="466"/>
      <c r="C10" s="466"/>
      <c r="D10" s="466"/>
      <c r="E10" s="466"/>
      <c r="F10" s="465"/>
      <c r="G10" s="465"/>
      <c r="H10" s="465"/>
      <c r="I10" s="465"/>
      <c r="J10" s="465"/>
      <c r="K10" s="465"/>
      <c r="L10" s="465"/>
      <c r="M10" s="464"/>
      <c r="N10" s="464"/>
      <c r="O10" s="465"/>
      <c r="P10" s="476"/>
      <c r="Q10" s="476"/>
      <c r="R10" s="465"/>
      <c r="S10" s="465"/>
      <c r="T10" s="464"/>
      <c r="U10" s="464"/>
      <c r="V10" s="464"/>
      <c r="W10" s="464"/>
      <c r="X10" s="465"/>
      <c r="Y10" s="465"/>
      <c r="Z10" s="464"/>
      <c r="AA10" s="464"/>
      <c r="AB10" s="466"/>
    </row>
    <row r="11" spans="1:28" s="29" customFormat="1" ht="96" customHeight="1">
      <c r="A11" s="466"/>
      <c r="B11" s="466"/>
      <c r="C11" s="466"/>
      <c r="D11" s="466"/>
      <c r="E11" s="466"/>
      <c r="F11" s="465"/>
      <c r="G11" s="465"/>
      <c r="H11" s="465"/>
      <c r="I11" s="465"/>
      <c r="J11" s="465"/>
      <c r="K11" s="465"/>
      <c r="L11" s="465"/>
      <c r="M11" s="464"/>
      <c r="N11" s="464"/>
      <c r="O11" s="465"/>
      <c r="P11" s="477"/>
      <c r="Q11" s="477"/>
      <c r="R11" s="465"/>
      <c r="S11" s="465"/>
      <c r="T11" s="464"/>
      <c r="U11" s="464"/>
      <c r="V11" s="464"/>
      <c r="W11" s="464"/>
      <c r="X11" s="465"/>
      <c r="Y11" s="465"/>
      <c r="Z11" s="464"/>
      <c r="AA11" s="464"/>
      <c r="AB11" s="466"/>
    </row>
    <row r="12" spans="1:28" s="102" customFormat="1" ht="29.25" customHeight="1">
      <c r="A12" s="100"/>
      <c r="B12" s="101" t="s">
        <v>20</v>
      </c>
      <c r="C12" s="100"/>
      <c r="D12" s="100"/>
      <c r="E12" s="100"/>
      <c r="F12" s="100"/>
      <c r="G12" s="100">
        <f>G14</f>
        <v>53708</v>
      </c>
      <c r="H12" s="100">
        <f aca="true" t="shared" si="0" ref="H12:AB12">H14</f>
        <v>44688</v>
      </c>
      <c r="I12" s="100">
        <f t="shared" si="0"/>
        <v>41519</v>
      </c>
      <c r="J12" s="100">
        <f t="shared" si="0"/>
        <v>40219</v>
      </c>
      <c r="K12" s="100">
        <f t="shared" si="0"/>
        <v>4469</v>
      </c>
      <c r="L12" s="100">
        <f t="shared" si="0"/>
        <v>4469</v>
      </c>
      <c r="M12" s="100">
        <f t="shared" si="0"/>
        <v>0</v>
      </c>
      <c r="N12" s="100">
        <f t="shared" si="0"/>
        <v>4469</v>
      </c>
      <c r="O12" s="100">
        <f t="shared" si="0"/>
        <v>45988</v>
      </c>
      <c r="P12" s="100">
        <f t="shared" si="0"/>
        <v>44688</v>
      </c>
      <c r="Q12" s="100">
        <f t="shared" si="0"/>
        <v>1300</v>
      </c>
      <c r="R12" s="100">
        <f t="shared" si="0"/>
        <v>0</v>
      </c>
      <c r="S12" s="100">
        <f t="shared" si="0"/>
        <v>0</v>
      </c>
      <c r="T12" s="100">
        <f t="shared" si="0"/>
        <v>0</v>
      </c>
      <c r="U12" s="100">
        <f t="shared" si="0"/>
        <v>0</v>
      </c>
      <c r="V12" s="100">
        <f t="shared" si="0"/>
        <v>2759</v>
      </c>
      <c r="W12" s="100">
        <f t="shared" si="0"/>
        <v>4961</v>
      </c>
      <c r="X12" s="100">
        <f t="shared" si="0"/>
        <v>0</v>
      </c>
      <c r="Y12" s="100">
        <f t="shared" si="0"/>
        <v>0</v>
      </c>
      <c r="Z12" s="100">
        <f t="shared" si="0"/>
        <v>0</v>
      </c>
      <c r="AA12" s="100">
        <f t="shared" si="0"/>
        <v>0</v>
      </c>
      <c r="AB12" s="100">
        <f t="shared" si="0"/>
        <v>0</v>
      </c>
    </row>
    <row r="13" spans="1:28" s="30" customFormat="1" ht="79.5" customHeight="1">
      <c r="A13" s="42" t="s">
        <v>10</v>
      </c>
      <c r="B13" s="91" t="s">
        <v>33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s="98" customFormat="1" ht="94.5">
      <c r="A14" s="92" t="s">
        <v>22</v>
      </c>
      <c r="B14" s="93" t="s">
        <v>66</v>
      </c>
      <c r="C14" s="94" t="s">
        <v>146</v>
      </c>
      <c r="D14" s="94"/>
      <c r="E14" s="94"/>
      <c r="F14" s="95" t="s">
        <v>67</v>
      </c>
      <c r="G14" s="99">
        <v>53708</v>
      </c>
      <c r="H14" s="99">
        <v>44688</v>
      </c>
      <c r="I14" s="96">
        <f>J14+1300</f>
        <v>41519</v>
      </c>
      <c r="J14" s="96">
        <v>40219</v>
      </c>
      <c r="K14" s="96">
        <f>L14</f>
        <v>4469</v>
      </c>
      <c r="L14" s="96">
        <f>N14</f>
        <v>4469</v>
      </c>
      <c r="M14" s="96"/>
      <c r="N14" s="96">
        <v>4469</v>
      </c>
      <c r="O14" s="96">
        <f>P14+Q14</f>
        <v>45988</v>
      </c>
      <c r="P14" s="96">
        <f>H14</f>
        <v>44688</v>
      </c>
      <c r="Q14" s="96">
        <v>1300</v>
      </c>
      <c r="R14" s="96"/>
      <c r="S14" s="96"/>
      <c r="T14" s="96"/>
      <c r="U14" s="96"/>
      <c r="V14" s="96">
        <v>2759</v>
      </c>
      <c r="W14" s="96">
        <f>G14-O14-V14</f>
        <v>4961</v>
      </c>
      <c r="X14" s="96"/>
      <c r="Y14" s="96"/>
      <c r="Z14" s="96"/>
      <c r="AA14" s="96"/>
      <c r="AB14" s="97"/>
    </row>
    <row r="15" spans="1:31" s="14" customFormat="1" ht="30" customHeight="1">
      <c r="A15" s="5"/>
      <c r="B15" s="40"/>
      <c r="C15" s="38"/>
      <c r="D15" s="38"/>
      <c r="E15" s="38"/>
      <c r="F15" s="38"/>
      <c r="G15" s="39">
        <f>G14-H14</f>
        <v>9020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>
        <f>V14+Q14</f>
        <v>4059</v>
      </c>
      <c r="W15" s="39">
        <f>W14+V15</f>
        <v>9020</v>
      </c>
      <c r="X15" s="39"/>
      <c r="Y15" s="39"/>
      <c r="Z15" s="39"/>
      <c r="AA15" s="39"/>
      <c r="AB15" s="39"/>
      <c r="AC15" s="11"/>
      <c r="AD15" s="11"/>
      <c r="AE15" s="11"/>
    </row>
    <row r="16" spans="1:31" s="14" customFormat="1" ht="37.5" customHeight="1">
      <c r="A16" s="1"/>
      <c r="B16" s="463">
        <f>V14+1300</f>
        <v>4059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11"/>
      <c r="AD16" s="11"/>
      <c r="AE16" s="11"/>
    </row>
    <row r="17" spans="1:31" s="14" customFormat="1" ht="15.75">
      <c r="A17" s="12"/>
      <c r="B17" s="16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4" customFormat="1" ht="15.75">
      <c r="A18" s="12"/>
      <c r="B18" s="16"/>
      <c r="C18" s="15"/>
      <c r="D18" s="15"/>
      <c r="E18" s="15"/>
      <c r="F18" s="13"/>
      <c r="G18" s="13"/>
      <c r="H18" s="13"/>
      <c r="I18" s="13"/>
      <c r="J18" s="13"/>
      <c r="K18" s="13"/>
      <c r="L18" s="13"/>
      <c r="M18" s="13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4" customFormat="1" ht="15.75">
      <c r="A19" s="12"/>
      <c r="B19" s="16"/>
      <c r="C19" s="15"/>
      <c r="D19" s="15"/>
      <c r="E19" s="15"/>
      <c r="F19" s="13"/>
      <c r="G19" s="13"/>
      <c r="H19" s="13"/>
      <c r="I19" s="13"/>
      <c r="J19" s="13"/>
      <c r="K19" s="13"/>
      <c r="L19" s="13"/>
      <c r="M19" s="13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4" customFormat="1" ht="15.75">
      <c r="A20" s="12"/>
      <c r="B20" s="16"/>
      <c r="C20" s="15"/>
      <c r="D20" s="15"/>
      <c r="E20" s="15"/>
      <c r="F20" s="13"/>
      <c r="G20" s="13"/>
      <c r="H20" s="13"/>
      <c r="I20" s="13"/>
      <c r="J20" s="13"/>
      <c r="K20" s="13"/>
      <c r="L20" s="13"/>
      <c r="M20" s="13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4" customFormat="1" ht="15.75">
      <c r="A21" s="12"/>
      <c r="B21" s="16"/>
      <c r="C21" s="15"/>
      <c r="D21" s="15"/>
      <c r="E21" s="15"/>
      <c r="F21" s="13"/>
      <c r="G21" s="13"/>
      <c r="H21" s="13"/>
      <c r="I21" s="13"/>
      <c r="J21" s="13"/>
      <c r="K21" s="13"/>
      <c r="L21" s="13"/>
      <c r="M21" s="13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4" customFormat="1" ht="15.75">
      <c r="A22" s="12"/>
      <c r="B22" s="16"/>
      <c r="C22" s="15"/>
      <c r="D22" s="15"/>
      <c r="E22" s="15"/>
      <c r="F22" s="13"/>
      <c r="G22" s="13"/>
      <c r="H22" s="13"/>
      <c r="I22" s="13"/>
      <c r="J22" s="13"/>
      <c r="K22" s="13"/>
      <c r="L22" s="13"/>
      <c r="M22" s="13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4" customFormat="1" ht="15.75">
      <c r="A23" s="12"/>
      <c r="B23" s="16"/>
      <c r="C23" s="15"/>
      <c r="D23" s="15"/>
      <c r="E23" s="15"/>
      <c r="F23" s="13"/>
      <c r="G23" s="13"/>
      <c r="H23" s="13"/>
      <c r="I23" s="13"/>
      <c r="J23" s="13"/>
      <c r="K23" s="13"/>
      <c r="L23" s="13"/>
      <c r="M23" s="13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4" customFormat="1" ht="15.75">
      <c r="A24" s="12"/>
      <c r="B24" s="16"/>
      <c r="C24" s="15"/>
      <c r="D24" s="15"/>
      <c r="E24" s="15"/>
      <c r="F24" s="13"/>
      <c r="G24" s="13"/>
      <c r="H24" s="13"/>
      <c r="I24" s="13"/>
      <c r="J24" s="13"/>
      <c r="K24" s="13"/>
      <c r="L24" s="13"/>
      <c r="M24" s="13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14" customFormat="1" ht="15.75">
      <c r="A25" s="12"/>
      <c r="B25" s="16"/>
      <c r="C25" s="15"/>
      <c r="D25" s="15"/>
      <c r="E25" s="15"/>
      <c r="F25" s="13"/>
      <c r="G25" s="13"/>
      <c r="H25" s="13"/>
      <c r="I25" s="13"/>
      <c r="J25" s="13"/>
      <c r="K25" s="13"/>
      <c r="L25" s="13"/>
      <c r="M25" s="13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14" customFormat="1" ht="15.75">
      <c r="A26" s="12"/>
      <c r="B26" s="16"/>
      <c r="C26" s="15"/>
      <c r="D26" s="15"/>
      <c r="E26" s="15"/>
      <c r="F26" s="13"/>
      <c r="G26" s="13"/>
      <c r="H26" s="13"/>
      <c r="I26" s="13"/>
      <c r="J26" s="13"/>
      <c r="K26" s="13"/>
      <c r="L26" s="13"/>
      <c r="M26" s="13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14" customFormat="1" ht="15.75">
      <c r="A27" s="12"/>
      <c r="B27" s="16"/>
      <c r="C27" s="15"/>
      <c r="D27" s="15"/>
      <c r="E27" s="15"/>
      <c r="F27" s="13"/>
      <c r="G27" s="13"/>
      <c r="H27" s="13"/>
      <c r="I27" s="13"/>
      <c r="J27" s="13"/>
      <c r="K27" s="13"/>
      <c r="L27" s="13"/>
      <c r="M27" s="13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4" customFormat="1" ht="15.75">
      <c r="A28" s="12"/>
      <c r="B28" s="16"/>
      <c r="C28" s="15"/>
      <c r="D28" s="15"/>
      <c r="E28" s="15"/>
      <c r="F28" s="13"/>
      <c r="G28" s="13"/>
      <c r="H28" s="13"/>
      <c r="I28" s="13"/>
      <c r="J28" s="13"/>
      <c r="K28" s="13"/>
      <c r="L28" s="13"/>
      <c r="M28" s="13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14" customFormat="1" ht="15.75">
      <c r="A29" s="12"/>
      <c r="B29" s="16"/>
      <c r="C29" s="15"/>
      <c r="D29" s="15"/>
      <c r="E29" s="15"/>
      <c r="F29" s="13"/>
      <c r="G29" s="13"/>
      <c r="H29" s="13"/>
      <c r="I29" s="13"/>
      <c r="J29" s="13"/>
      <c r="K29" s="13"/>
      <c r="L29" s="13"/>
      <c r="M29" s="13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s="14" customFormat="1" ht="15.75">
      <c r="A30" s="12"/>
      <c r="B30" s="16"/>
      <c r="C30" s="15"/>
      <c r="D30" s="15"/>
      <c r="E30" s="15"/>
      <c r="F30" s="13"/>
      <c r="G30" s="13"/>
      <c r="H30" s="13"/>
      <c r="I30" s="13"/>
      <c r="J30" s="13"/>
      <c r="K30" s="13"/>
      <c r="L30" s="13"/>
      <c r="M30" s="13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14" customFormat="1" ht="15.75">
      <c r="A31" s="12"/>
      <c r="B31" s="16"/>
      <c r="C31" s="15"/>
      <c r="D31" s="15"/>
      <c r="E31" s="15"/>
      <c r="F31" s="13"/>
      <c r="G31" s="13"/>
      <c r="H31" s="13"/>
      <c r="I31" s="13"/>
      <c r="J31" s="13"/>
      <c r="K31" s="13"/>
      <c r="L31" s="13"/>
      <c r="M31" s="13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14" customFormat="1" ht="15.75">
      <c r="A32" s="12"/>
      <c r="B32" s="16"/>
      <c r="C32" s="15"/>
      <c r="D32" s="15"/>
      <c r="E32" s="15"/>
      <c r="F32" s="13"/>
      <c r="G32" s="13"/>
      <c r="H32" s="13"/>
      <c r="I32" s="13"/>
      <c r="J32" s="13"/>
      <c r="K32" s="13"/>
      <c r="L32" s="13"/>
      <c r="M32" s="13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s="14" customFormat="1" ht="15.75">
      <c r="A33" s="12"/>
      <c r="B33" s="16"/>
      <c r="C33" s="15"/>
      <c r="D33" s="15"/>
      <c r="E33" s="15"/>
      <c r="F33" s="13"/>
      <c r="G33" s="13"/>
      <c r="H33" s="13"/>
      <c r="I33" s="13"/>
      <c r="J33" s="13"/>
      <c r="K33" s="13"/>
      <c r="L33" s="13"/>
      <c r="M33" s="13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14" customFormat="1" ht="15.75">
      <c r="A34" s="12"/>
      <c r="B34" s="16"/>
      <c r="C34" s="15"/>
      <c r="D34" s="15"/>
      <c r="E34" s="15"/>
      <c r="F34" s="13"/>
      <c r="G34" s="13"/>
      <c r="H34" s="13"/>
      <c r="I34" s="13"/>
      <c r="J34" s="13"/>
      <c r="K34" s="13"/>
      <c r="L34" s="13"/>
      <c r="M34" s="13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s="14" customFormat="1" ht="15.75">
      <c r="A35" s="12"/>
      <c r="B35" s="16"/>
      <c r="C35" s="15"/>
      <c r="D35" s="15"/>
      <c r="E35" s="15"/>
      <c r="F35" s="13"/>
      <c r="G35" s="13"/>
      <c r="H35" s="13"/>
      <c r="I35" s="13"/>
      <c r="J35" s="13"/>
      <c r="K35" s="13"/>
      <c r="L35" s="13"/>
      <c r="M35" s="13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14" customFormat="1" ht="15.75">
      <c r="A36" s="12"/>
      <c r="B36" s="16"/>
      <c r="C36" s="15"/>
      <c r="D36" s="15"/>
      <c r="E36" s="15"/>
      <c r="F36" s="13"/>
      <c r="G36" s="13"/>
      <c r="H36" s="13"/>
      <c r="I36" s="13"/>
      <c r="J36" s="13"/>
      <c r="K36" s="13"/>
      <c r="L36" s="13"/>
      <c r="M36" s="13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14" customFormat="1" ht="15.75">
      <c r="A37" s="12"/>
      <c r="B37" s="16"/>
      <c r="C37" s="15"/>
      <c r="D37" s="15"/>
      <c r="E37" s="15"/>
      <c r="F37" s="13"/>
      <c r="G37" s="13"/>
      <c r="H37" s="13"/>
      <c r="I37" s="13"/>
      <c r="J37" s="13"/>
      <c r="K37" s="13"/>
      <c r="L37" s="13"/>
      <c r="M37" s="13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14" customFormat="1" ht="15.75">
      <c r="A38" s="12"/>
      <c r="B38" s="16"/>
      <c r="C38" s="15"/>
      <c r="D38" s="15"/>
      <c r="E38" s="15"/>
      <c r="F38" s="13"/>
      <c r="G38" s="13"/>
      <c r="H38" s="13"/>
      <c r="I38" s="13"/>
      <c r="J38" s="13"/>
      <c r="K38" s="13"/>
      <c r="L38" s="13"/>
      <c r="M38" s="13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14" customFormat="1" ht="15.75">
      <c r="A39" s="12"/>
      <c r="B39" s="16"/>
      <c r="C39" s="15"/>
      <c r="D39" s="15"/>
      <c r="E39" s="15"/>
      <c r="F39" s="13"/>
      <c r="G39" s="13"/>
      <c r="H39" s="13"/>
      <c r="I39" s="13"/>
      <c r="J39" s="13"/>
      <c r="K39" s="13"/>
      <c r="L39" s="13"/>
      <c r="M39" s="13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14" customFormat="1" ht="15.75">
      <c r="A40" s="12"/>
      <c r="B40" s="16"/>
      <c r="C40" s="15"/>
      <c r="D40" s="15"/>
      <c r="E40" s="15"/>
      <c r="F40" s="13"/>
      <c r="G40" s="13"/>
      <c r="H40" s="13"/>
      <c r="I40" s="13"/>
      <c r="J40" s="13"/>
      <c r="K40" s="13"/>
      <c r="L40" s="13"/>
      <c r="M40" s="13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14" customFormat="1" ht="15.75">
      <c r="A41" s="12"/>
      <c r="B41" s="16"/>
      <c r="C41" s="15"/>
      <c r="D41" s="15"/>
      <c r="E41" s="15"/>
      <c r="F41" s="13"/>
      <c r="G41" s="13"/>
      <c r="H41" s="13"/>
      <c r="I41" s="13"/>
      <c r="J41" s="13"/>
      <c r="K41" s="13"/>
      <c r="L41" s="13"/>
      <c r="M41" s="13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14" customFormat="1" ht="15.75">
      <c r="A42" s="12"/>
      <c r="B42" s="16"/>
      <c r="C42" s="15"/>
      <c r="D42" s="15"/>
      <c r="E42" s="15"/>
      <c r="F42" s="13"/>
      <c r="G42" s="13"/>
      <c r="H42" s="13"/>
      <c r="I42" s="13"/>
      <c r="J42" s="13"/>
      <c r="K42" s="13"/>
      <c r="L42" s="13"/>
      <c r="M42" s="13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14" customFormat="1" ht="15.75">
      <c r="A43" s="12"/>
      <c r="B43" s="16"/>
      <c r="C43" s="15"/>
      <c r="D43" s="15"/>
      <c r="E43" s="15"/>
      <c r="F43" s="13"/>
      <c r="G43" s="13"/>
      <c r="H43" s="13"/>
      <c r="I43" s="13"/>
      <c r="J43" s="13"/>
      <c r="K43" s="13"/>
      <c r="L43" s="13"/>
      <c r="M43" s="13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s="14" customFormat="1" ht="15.75">
      <c r="A44" s="12"/>
      <c r="B44" s="16"/>
      <c r="C44" s="15"/>
      <c r="D44" s="15"/>
      <c r="E44" s="15"/>
      <c r="F44" s="13"/>
      <c r="G44" s="13"/>
      <c r="H44" s="13"/>
      <c r="I44" s="13"/>
      <c r="J44" s="13"/>
      <c r="K44" s="13"/>
      <c r="L44" s="13"/>
      <c r="M44" s="13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14" customFormat="1" ht="15.75">
      <c r="A45" s="12"/>
      <c r="B45" s="16"/>
      <c r="C45" s="15"/>
      <c r="D45" s="15"/>
      <c r="E45" s="15"/>
      <c r="F45" s="13"/>
      <c r="G45" s="13"/>
      <c r="H45" s="13"/>
      <c r="I45" s="13"/>
      <c r="J45" s="13"/>
      <c r="K45" s="13"/>
      <c r="L45" s="13"/>
      <c r="M45" s="13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s="14" customFormat="1" ht="15.75">
      <c r="A46" s="12"/>
      <c r="B46" s="16"/>
      <c r="C46" s="15"/>
      <c r="D46" s="15"/>
      <c r="E46" s="15"/>
      <c r="F46" s="13"/>
      <c r="G46" s="13"/>
      <c r="H46" s="13"/>
      <c r="I46" s="13"/>
      <c r="J46" s="13"/>
      <c r="K46" s="13"/>
      <c r="L46" s="13"/>
      <c r="M46" s="13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s="14" customFormat="1" ht="15.75">
      <c r="A47" s="12"/>
      <c r="B47" s="16"/>
      <c r="C47" s="15"/>
      <c r="D47" s="15"/>
      <c r="E47" s="15"/>
      <c r="F47" s="13"/>
      <c r="G47" s="13"/>
      <c r="H47" s="13"/>
      <c r="I47" s="13"/>
      <c r="J47" s="13"/>
      <c r="K47" s="13"/>
      <c r="L47" s="13"/>
      <c r="M47" s="13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s="14" customFormat="1" ht="15.75">
      <c r="A48" s="12"/>
      <c r="B48" s="16"/>
      <c r="C48" s="15"/>
      <c r="D48" s="15"/>
      <c r="E48" s="15"/>
      <c r="F48" s="13"/>
      <c r="G48" s="13"/>
      <c r="H48" s="13"/>
      <c r="I48" s="13"/>
      <c r="J48" s="13"/>
      <c r="K48" s="13"/>
      <c r="L48" s="13"/>
      <c r="M48" s="13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s="14" customFormat="1" ht="15.75">
      <c r="A49" s="12"/>
      <c r="B49" s="16"/>
      <c r="C49" s="15"/>
      <c r="D49" s="15"/>
      <c r="E49" s="15"/>
      <c r="F49" s="13"/>
      <c r="G49" s="13"/>
      <c r="H49" s="13"/>
      <c r="I49" s="13"/>
      <c r="J49" s="13"/>
      <c r="K49" s="13"/>
      <c r="L49" s="13"/>
      <c r="M49" s="13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s="14" customFormat="1" ht="15.75">
      <c r="A50" s="12"/>
      <c r="B50" s="16"/>
      <c r="C50" s="15"/>
      <c r="D50" s="15"/>
      <c r="E50" s="15"/>
      <c r="F50" s="13"/>
      <c r="G50" s="13"/>
      <c r="H50" s="13"/>
      <c r="I50" s="13"/>
      <c r="J50" s="13"/>
      <c r="K50" s="13"/>
      <c r="L50" s="13"/>
      <c r="M50" s="13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s="14" customFormat="1" ht="15.75">
      <c r="A51" s="12"/>
      <c r="B51" s="16"/>
      <c r="C51" s="15"/>
      <c r="D51" s="15"/>
      <c r="E51" s="15"/>
      <c r="F51" s="13"/>
      <c r="G51" s="13"/>
      <c r="H51" s="13"/>
      <c r="I51" s="13"/>
      <c r="J51" s="13"/>
      <c r="K51" s="13"/>
      <c r="L51" s="13"/>
      <c r="M51" s="13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s="14" customFormat="1" ht="15.75">
      <c r="A52" s="12"/>
      <c r="B52" s="16"/>
      <c r="C52" s="15"/>
      <c r="D52" s="15"/>
      <c r="E52" s="15"/>
      <c r="F52" s="13"/>
      <c r="G52" s="13"/>
      <c r="H52" s="13"/>
      <c r="I52" s="13"/>
      <c r="J52" s="13"/>
      <c r="K52" s="13"/>
      <c r="L52" s="13"/>
      <c r="M52" s="13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s="14" customFormat="1" ht="15.75">
      <c r="A53" s="12"/>
      <c r="B53" s="16"/>
      <c r="C53" s="15"/>
      <c r="D53" s="15"/>
      <c r="E53" s="15"/>
      <c r="F53" s="13"/>
      <c r="G53" s="13"/>
      <c r="H53" s="13"/>
      <c r="I53" s="13"/>
      <c r="J53" s="13"/>
      <c r="K53" s="13"/>
      <c r="L53" s="13"/>
      <c r="M53" s="13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s="14" customFormat="1" ht="15.75">
      <c r="A54" s="12"/>
      <c r="B54" s="16"/>
      <c r="C54" s="15"/>
      <c r="D54" s="15"/>
      <c r="E54" s="15"/>
      <c r="F54" s="13"/>
      <c r="G54" s="13"/>
      <c r="H54" s="13"/>
      <c r="I54" s="13"/>
      <c r="J54" s="13"/>
      <c r="K54" s="13"/>
      <c r="L54" s="13"/>
      <c r="M54" s="13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s="14" customFormat="1" ht="15.75">
      <c r="A55" s="12"/>
      <c r="B55" s="16"/>
      <c r="C55" s="15"/>
      <c r="D55" s="15"/>
      <c r="E55" s="15"/>
      <c r="F55" s="13"/>
      <c r="G55" s="13"/>
      <c r="H55" s="13"/>
      <c r="I55" s="13"/>
      <c r="J55" s="13"/>
      <c r="K55" s="13"/>
      <c r="L55" s="13"/>
      <c r="M55" s="13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s="14" customFormat="1" ht="15.75">
      <c r="A56" s="12"/>
      <c r="B56" s="16"/>
      <c r="C56" s="15"/>
      <c r="D56" s="15"/>
      <c r="E56" s="15"/>
      <c r="F56" s="13"/>
      <c r="G56" s="13"/>
      <c r="H56" s="13"/>
      <c r="I56" s="13"/>
      <c r="J56" s="13"/>
      <c r="K56" s="13"/>
      <c r="L56" s="13"/>
      <c r="M56" s="13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s="14" customFormat="1" ht="15.75">
      <c r="A57" s="12"/>
      <c r="B57" s="16"/>
      <c r="C57" s="15"/>
      <c r="D57" s="15"/>
      <c r="E57" s="15"/>
      <c r="F57" s="13"/>
      <c r="G57" s="13"/>
      <c r="H57" s="13"/>
      <c r="I57" s="13"/>
      <c r="J57" s="13"/>
      <c r="K57" s="13"/>
      <c r="L57" s="13"/>
      <c r="M57" s="13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s="14" customFormat="1" ht="15.75">
      <c r="A58" s="12"/>
      <c r="B58" s="16"/>
      <c r="C58" s="15"/>
      <c r="D58" s="15"/>
      <c r="E58" s="15"/>
      <c r="F58" s="13"/>
      <c r="G58" s="13"/>
      <c r="H58" s="13"/>
      <c r="I58" s="13"/>
      <c r="J58" s="13"/>
      <c r="K58" s="13"/>
      <c r="L58" s="13"/>
      <c r="M58" s="13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s="14" customFormat="1" ht="15.75">
      <c r="A59" s="12"/>
      <c r="B59" s="16"/>
      <c r="C59" s="15"/>
      <c r="D59" s="15"/>
      <c r="E59" s="15"/>
      <c r="F59" s="13"/>
      <c r="G59" s="13"/>
      <c r="H59" s="13"/>
      <c r="I59" s="13"/>
      <c r="J59" s="13"/>
      <c r="K59" s="13"/>
      <c r="L59" s="13"/>
      <c r="M59" s="13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s="14" customFormat="1" ht="15.75">
      <c r="A60" s="12"/>
      <c r="B60" s="16"/>
      <c r="C60" s="15"/>
      <c r="D60" s="15"/>
      <c r="E60" s="15"/>
      <c r="F60" s="13"/>
      <c r="G60" s="13"/>
      <c r="H60" s="13"/>
      <c r="I60" s="13"/>
      <c r="J60" s="13"/>
      <c r="K60" s="13"/>
      <c r="L60" s="13"/>
      <c r="M60" s="13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s="14" customFormat="1" ht="15.75">
      <c r="A61" s="12"/>
      <c r="B61" s="16"/>
      <c r="C61" s="15"/>
      <c r="D61" s="15"/>
      <c r="E61" s="15"/>
      <c r="F61" s="13"/>
      <c r="G61" s="13"/>
      <c r="H61" s="13"/>
      <c r="I61" s="13"/>
      <c r="J61" s="13"/>
      <c r="K61" s="13"/>
      <c r="L61" s="13"/>
      <c r="M61" s="13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14" customFormat="1" ht="15.75">
      <c r="A62" s="12"/>
      <c r="B62" s="16"/>
      <c r="C62" s="15"/>
      <c r="D62" s="15"/>
      <c r="E62" s="15"/>
      <c r="F62" s="13"/>
      <c r="G62" s="13"/>
      <c r="H62" s="13"/>
      <c r="I62" s="13"/>
      <c r="J62" s="13"/>
      <c r="K62" s="13"/>
      <c r="L62" s="13"/>
      <c r="M62" s="13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14" customFormat="1" ht="15.75">
      <c r="A63" s="12"/>
      <c r="B63" s="16"/>
      <c r="C63" s="15"/>
      <c r="D63" s="15"/>
      <c r="E63" s="15"/>
      <c r="F63" s="13"/>
      <c r="G63" s="13"/>
      <c r="H63" s="13"/>
      <c r="I63" s="13"/>
      <c r="J63" s="13"/>
      <c r="K63" s="13"/>
      <c r="L63" s="13"/>
      <c r="M63" s="13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14" customFormat="1" ht="15.75">
      <c r="A64" s="12"/>
      <c r="B64" s="16"/>
      <c r="C64" s="15"/>
      <c r="D64" s="15"/>
      <c r="E64" s="15"/>
      <c r="F64" s="13"/>
      <c r="G64" s="13"/>
      <c r="H64" s="13"/>
      <c r="I64" s="13"/>
      <c r="J64" s="13"/>
      <c r="K64" s="13"/>
      <c r="L64" s="13"/>
      <c r="M64" s="13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14" customFormat="1" ht="15.75">
      <c r="A65" s="12"/>
      <c r="B65" s="16"/>
      <c r="C65" s="15"/>
      <c r="D65" s="15"/>
      <c r="E65" s="15"/>
      <c r="F65" s="13"/>
      <c r="G65" s="13"/>
      <c r="H65" s="13"/>
      <c r="I65" s="13"/>
      <c r="J65" s="13"/>
      <c r="K65" s="13"/>
      <c r="L65" s="13"/>
      <c r="M65" s="13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s="14" customFormat="1" ht="15.75">
      <c r="A66" s="12"/>
      <c r="B66" s="16"/>
      <c r="C66" s="15"/>
      <c r="D66" s="15"/>
      <c r="E66" s="15"/>
      <c r="F66" s="13"/>
      <c r="G66" s="13"/>
      <c r="H66" s="13"/>
      <c r="I66" s="13"/>
      <c r="J66" s="13"/>
      <c r="K66" s="13"/>
      <c r="L66" s="13"/>
      <c r="M66" s="13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s="14" customFormat="1" ht="15.75">
      <c r="A67" s="12"/>
      <c r="B67" s="16"/>
      <c r="C67" s="15"/>
      <c r="D67" s="15"/>
      <c r="E67" s="15"/>
      <c r="F67" s="13"/>
      <c r="G67" s="13"/>
      <c r="H67" s="13"/>
      <c r="I67" s="13"/>
      <c r="J67" s="13"/>
      <c r="K67" s="13"/>
      <c r="L67" s="13"/>
      <c r="M67" s="13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s="14" customFormat="1" ht="15.75">
      <c r="A68" s="12"/>
      <c r="B68" s="16"/>
      <c r="C68" s="15"/>
      <c r="D68" s="15"/>
      <c r="E68" s="15"/>
      <c r="F68" s="13"/>
      <c r="G68" s="13"/>
      <c r="H68" s="13"/>
      <c r="I68" s="13"/>
      <c r="J68" s="13"/>
      <c r="K68" s="13"/>
      <c r="L68" s="13"/>
      <c r="M68" s="13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s="14" customFormat="1" ht="15.75">
      <c r="A69" s="12"/>
      <c r="B69" s="16"/>
      <c r="C69" s="15"/>
      <c r="D69" s="15"/>
      <c r="E69" s="15"/>
      <c r="F69" s="13"/>
      <c r="G69" s="13"/>
      <c r="H69" s="13"/>
      <c r="I69" s="13"/>
      <c r="J69" s="13"/>
      <c r="K69" s="13"/>
      <c r="L69" s="13"/>
      <c r="M69" s="13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s="14" customFormat="1" ht="15.75">
      <c r="A70" s="12"/>
      <c r="B70" s="16"/>
      <c r="C70" s="15"/>
      <c r="D70" s="15"/>
      <c r="E70" s="15"/>
      <c r="F70" s="13"/>
      <c r="G70" s="13"/>
      <c r="H70" s="13"/>
      <c r="I70" s="13"/>
      <c r="J70" s="13"/>
      <c r="K70" s="13"/>
      <c r="L70" s="13"/>
      <c r="M70" s="13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s="14" customFormat="1" ht="15.75">
      <c r="A71" s="12"/>
      <c r="B71" s="16"/>
      <c r="C71" s="15"/>
      <c r="D71" s="15"/>
      <c r="E71" s="15"/>
      <c r="F71" s="13"/>
      <c r="G71" s="13"/>
      <c r="H71" s="13"/>
      <c r="I71" s="13"/>
      <c r="J71" s="13"/>
      <c r="K71" s="13"/>
      <c r="L71" s="13"/>
      <c r="M71" s="13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s="14" customFormat="1" ht="15.75">
      <c r="A72" s="12"/>
      <c r="B72" s="16"/>
      <c r="C72" s="15"/>
      <c r="D72" s="15"/>
      <c r="E72" s="15"/>
      <c r="F72" s="13"/>
      <c r="G72" s="13"/>
      <c r="H72" s="13"/>
      <c r="I72" s="13"/>
      <c r="J72" s="13"/>
      <c r="K72" s="13"/>
      <c r="L72" s="13"/>
      <c r="M72" s="13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s="14" customFormat="1" ht="15.75">
      <c r="A73" s="12"/>
      <c r="B73" s="16"/>
      <c r="C73" s="15"/>
      <c r="D73" s="15"/>
      <c r="E73" s="15"/>
      <c r="F73" s="13"/>
      <c r="G73" s="13"/>
      <c r="H73" s="13"/>
      <c r="I73" s="13"/>
      <c r="J73" s="13"/>
      <c r="K73" s="13"/>
      <c r="L73" s="13"/>
      <c r="M73" s="13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s="14" customFormat="1" ht="15.75">
      <c r="A74" s="12"/>
      <c r="B74" s="16"/>
      <c r="C74" s="15"/>
      <c r="D74" s="15"/>
      <c r="E74" s="15"/>
      <c r="F74" s="13"/>
      <c r="G74" s="13"/>
      <c r="H74" s="13"/>
      <c r="I74" s="13"/>
      <c r="J74" s="13"/>
      <c r="K74" s="13"/>
      <c r="L74" s="13"/>
      <c r="M74" s="13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s="14" customFormat="1" ht="15.75">
      <c r="A75" s="12"/>
      <c r="B75" s="16"/>
      <c r="C75" s="15"/>
      <c r="D75" s="15"/>
      <c r="E75" s="15"/>
      <c r="F75" s="13"/>
      <c r="G75" s="13"/>
      <c r="H75" s="13"/>
      <c r="I75" s="13"/>
      <c r="J75" s="13"/>
      <c r="K75" s="13"/>
      <c r="L75" s="13"/>
      <c r="M75" s="13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s="14" customFormat="1" ht="15.75">
      <c r="A76" s="12"/>
      <c r="B76" s="16"/>
      <c r="C76" s="15"/>
      <c r="D76" s="15"/>
      <c r="E76" s="15"/>
      <c r="F76" s="13"/>
      <c r="G76" s="13"/>
      <c r="H76" s="13"/>
      <c r="I76" s="13"/>
      <c r="J76" s="13"/>
      <c r="K76" s="13"/>
      <c r="L76" s="13"/>
      <c r="M76" s="13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s="14" customFormat="1" ht="15.75">
      <c r="A77" s="12"/>
      <c r="B77" s="16"/>
      <c r="C77" s="15"/>
      <c r="D77" s="15"/>
      <c r="E77" s="15"/>
      <c r="F77" s="13"/>
      <c r="G77" s="13"/>
      <c r="H77" s="13"/>
      <c r="I77" s="13"/>
      <c r="J77" s="13"/>
      <c r="K77" s="13"/>
      <c r="L77" s="13"/>
      <c r="M77" s="13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s="14" customFormat="1" ht="15.75">
      <c r="A78" s="12"/>
      <c r="B78" s="16"/>
      <c r="C78" s="15"/>
      <c r="D78" s="15"/>
      <c r="E78" s="15"/>
      <c r="F78" s="13"/>
      <c r="G78" s="13"/>
      <c r="H78" s="13"/>
      <c r="I78" s="13"/>
      <c r="J78" s="13"/>
      <c r="K78" s="13"/>
      <c r="L78" s="13"/>
      <c r="M78" s="13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s="14" customFormat="1" ht="15.75">
      <c r="A79" s="12"/>
      <c r="B79" s="16"/>
      <c r="C79" s="15"/>
      <c r="D79" s="15"/>
      <c r="E79" s="15"/>
      <c r="F79" s="13"/>
      <c r="G79" s="13"/>
      <c r="H79" s="13"/>
      <c r="I79" s="13"/>
      <c r="J79" s="13"/>
      <c r="K79" s="13"/>
      <c r="L79" s="13"/>
      <c r="M79" s="13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s="14" customFormat="1" ht="15.75">
      <c r="A80" s="12"/>
      <c r="B80" s="16"/>
      <c r="C80" s="15"/>
      <c r="D80" s="15"/>
      <c r="E80" s="15"/>
      <c r="F80" s="13"/>
      <c r="G80" s="13"/>
      <c r="H80" s="13"/>
      <c r="I80" s="13"/>
      <c r="J80" s="13"/>
      <c r="K80" s="13"/>
      <c r="L80" s="13"/>
      <c r="M80" s="13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s="14" customFormat="1" ht="15.75">
      <c r="A81" s="12"/>
      <c r="B81" s="16"/>
      <c r="C81" s="15"/>
      <c r="D81" s="15"/>
      <c r="E81" s="15"/>
      <c r="F81" s="13"/>
      <c r="G81" s="13"/>
      <c r="H81" s="13"/>
      <c r="I81" s="13"/>
      <c r="J81" s="13"/>
      <c r="K81" s="13"/>
      <c r="L81" s="13"/>
      <c r="M81" s="13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s="14" customFormat="1" ht="15.75">
      <c r="A82" s="12"/>
      <c r="B82" s="16"/>
      <c r="C82" s="15"/>
      <c r="D82" s="15"/>
      <c r="E82" s="15"/>
      <c r="F82" s="13"/>
      <c r="G82" s="13"/>
      <c r="H82" s="13"/>
      <c r="I82" s="13"/>
      <c r="J82" s="13"/>
      <c r="K82" s="13"/>
      <c r="L82" s="13"/>
      <c r="M82" s="13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s="14" customFormat="1" ht="15.75">
      <c r="A83" s="12"/>
      <c r="B83" s="16"/>
      <c r="C83" s="15"/>
      <c r="D83" s="15"/>
      <c r="E83" s="15"/>
      <c r="F83" s="13"/>
      <c r="G83" s="13"/>
      <c r="H83" s="13"/>
      <c r="I83" s="13"/>
      <c r="J83" s="13"/>
      <c r="K83" s="13"/>
      <c r="L83" s="13"/>
      <c r="M83" s="13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s="14" customFormat="1" ht="15.75">
      <c r="A84" s="12"/>
      <c r="B84" s="16"/>
      <c r="C84" s="15"/>
      <c r="D84" s="15"/>
      <c r="E84" s="15"/>
      <c r="F84" s="13"/>
      <c r="G84" s="13"/>
      <c r="H84" s="13"/>
      <c r="I84" s="13"/>
      <c r="J84" s="13"/>
      <c r="K84" s="13"/>
      <c r="L84" s="13"/>
      <c r="M84" s="13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s="14" customFormat="1" ht="15.75">
      <c r="A85" s="12"/>
      <c r="B85" s="16"/>
      <c r="C85" s="15"/>
      <c r="D85" s="15"/>
      <c r="E85" s="15"/>
      <c r="F85" s="13"/>
      <c r="G85" s="13"/>
      <c r="H85" s="13"/>
      <c r="I85" s="13"/>
      <c r="J85" s="13"/>
      <c r="K85" s="13"/>
      <c r="L85" s="13"/>
      <c r="M85" s="13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s="14" customFormat="1" ht="15.75">
      <c r="A86" s="12"/>
      <c r="B86" s="16"/>
      <c r="C86" s="15"/>
      <c r="D86" s="15"/>
      <c r="E86" s="15"/>
      <c r="F86" s="13"/>
      <c r="G86" s="13"/>
      <c r="H86" s="13"/>
      <c r="I86" s="13"/>
      <c r="J86" s="13"/>
      <c r="K86" s="13"/>
      <c r="L86" s="13"/>
      <c r="M86" s="13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s="14" customFormat="1" ht="15.75">
      <c r="A87" s="12"/>
      <c r="B87" s="16"/>
      <c r="C87" s="15"/>
      <c r="D87" s="15"/>
      <c r="E87" s="15"/>
      <c r="F87" s="13"/>
      <c r="G87" s="13"/>
      <c r="H87" s="13"/>
      <c r="I87" s="13"/>
      <c r="J87" s="13"/>
      <c r="K87" s="13"/>
      <c r="L87" s="13"/>
      <c r="M87" s="13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s="14" customFormat="1" ht="15.75">
      <c r="A88" s="12"/>
      <c r="B88" s="16"/>
      <c r="C88" s="15"/>
      <c r="D88" s="15"/>
      <c r="E88" s="15"/>
      <c r="F88" s="13"/>
      <c r="G88" s="13"/>
      <c r="H88" s="13"/>
      <c r="I88" s="13"/>
      <c r="J88" s="13"/>
      <c r="K88" s="13"/>
      <c r="L88" s="13"/>
      <c r="M88" s="13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s="14" customFormat="1" ht="15.75">
      <c r="A89" s="12"/>
      <c r="B89" s="16"/>
      <c r="C89" s="15"/>
      <c r="D89" s="15"/>
      <c r="E89" s="15"/>
      <c r="F89" s="13"/>
      <c r="G89" s="13"/>
      <c r="H89" s="13"/>
      <c r="I89" s="13"/>
      <c r="J89" s="13"/>
      <c r="K89" s="13"/>
      <c r="L89" s="13"/>
      <c r="M89" s="13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s="14" customFormat="1" ht="15.75">
      <c r="A90" s="12"/>
      <c r="B90" s="16"/>
      <c r="C90" s="15"/>
      <c r="D90" s="15"/>
      <c r="E90" s="15"/>
      <c r="F90" s="13"/>
      <c r="G90" s="13"/>
      <c r="H90" s="13"/>
      <c r="I90" s="13"/>
      <c r="J90" s="13"/>
      <c r="K90" s="13"/>
      <c r="L90" s="13"/>
      <c r="M90" s="13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s="14" customFormat="1" ht="15.75">
      <c r="A91" s="12"/>
      <c r="B91" s="16"/>
      <c r="C91" s="15"/>
      <c r="D91" s="15"/>
      <c r="E91" s="15"/>
      <c r="F91" s="13"/>
      <c r="G91" s="13"/>
      <c r="H91" s="13"/>
      <c r="I91" s="13"/>
      <c r="J91" s="13"/>
      <c r="K91" s="13"/>
      <c r="L91" s="13"/>
      <c r="M91" s="13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s="14" customFormat="1" ht="15.75">
      <c r="A92" s="12"/>
      <c r="B92" s="16"/>
      <c r="C92" s="15"/>
      <c r="D92" s="15"/>
      <c r="E92" s="15"/>
      <c r="F92" s="13"/>
      <c r="G92" s="13"/>
      <c r="H92" s="13"/>
      <c r="I92" s="13"/>
      <c r="J92" s="13"/>
      <c r="K92" s="13"/>
      <c r="L92" s="13"/>
      <c r="M92" s="13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s="14" customFormat="1" ht="15.75">
      <c r="A93" s="12"/>
      <c r="B93" s="16"/>
      <c r="C93" s="15"/>
      <c r="D93" s="15"/>
      <c r="E93" s="15"/>
      <c r="F93" s="13"/>
      <c r="G93" s="13"/>
      <c r="H93" s="13"/>
      <c r="I93" s="13"/>
      <c r="J93" s="13"/>
      <c r="K93" s="13"/>
      <c r="L93" s="13"/>
      <c r="M93" s="13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s="14" customFormat="1" ht="15.75">
      <c r="A94" s="12"/>
      <c r="B94" s="16"/>
      <c r="C94" s="15"/>
      <c r="D94" s="15"/>
      <c r="E94" s="15"/>
      <c r="F94" s="13"/>
      <c r="G94" s="13"/>
      <c r="H94" s="13"/>
      <c r="I94" s="13"/>
      <c r="J94" s="13"/>
      <c r="K94" s="13"/>
      <c r="L94" s="13"/>
      <c r="M94" s="13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s="14" customFormat="1" ht="15.75">
      <c r="A95" s="12"/>
      <c r="B95" s="16"/>
      <c r="C95" s="15"/>
      <c r="D95" s="15"/>
      <c r="E95" s="15"/>
      <c r="F95" s="13"/>
      <c r="G95" s="13"/>
      <c r="H95" s="13"/>
      <c r="I95" s="13"/>
      <c r="J95" s="13"/>
      <c r="K95" s="13"/>
      <c r="L95" s="13"/>
      <c r="M95" s="13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s="14" customFormat="1" ht="15.75">
      <c r="A96" s="12"/>
      <c r="B96" s="16"/>
      <c r="C96" s="15"/>
      <c r="D96" s="15"/>
      <c r="E96" s="15"/>
      <c r="F96" s="13"/>
      <c r="G96" s="13"/>
      <c r="H96" s="13"/>
      <c r="I96" s="13"/>
      <c r="J96" s="13"/>
      <c r="K96" s="13"/>
      <c r="L96" s="13"/>
      <c r="M96" s="13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s="14" customFormat="1" ht="15.75">
      <c r="A97" s="12"/>
      <c r="B97" s="16"/>
      <c r="C97" s="15"/>
      <c r="D97" s="15"/>
      <c r="E97" s="15"/>
      <c r="F97" s="13"/>
      <c r="G97" s="13"/>
      <c r="H97" s="13"/>
      <c r="I97" s="13"/>
      <c r="J97" s="13"/>
      <c r="K97" s="13"/>
      <c r="L97" s="13"/>
      <c r="M97" s="13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s="14" customFormat="1" ht="15.75">
      <c r="A98" s="12"/>
      <c r="B98" s="16"/>
      <c r="C98" s="15"/>
      <c r="D98" s="15"/>
      <c r="E98" s="15"/>
      <c r="F98" s="13"/>
      <c r="G98" s="13"/>
      <c r="H98" s="13"/>
      <c r="I98" s="13"/>
      <c r="J98" s="13"/>
      <c r="K98" s="13"/>
      <c r="L98" s="13"/>
      <c r="M98" s="13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s="14" customFormat="1" ht="15.75">
      <c r="A99" s="12"/>
      <c r="B99" s="16"/>
      <c r="C99" s="15"/>
      <c r="D99" s="15"/>
      <c r="E99" s="15"/>
      <c r="F99" s="13"/>
      <c r="G99" s="13"/>
      <c r="H99" s="13"/>
      <c r="I99" s="13"/>
      <c r="J99" s="13"/>
      <c r="K99" s="13"/>
      <c r="L99" s="13"/>
      <c r="M99" s="13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s="14" customFormat="1" ht="15.75">
      <c r="A100" s="12"/>
      <c r="B100" s="16"/>
      <c r="C100" s="15"/>
      <c r="D100" s="15"/>
      <c r="E100" s="15"/>
      <c r="F100" s="13"/>
      <c r="G100" s="13"/>
      <c r="H100" s="13"/>
      <c r="I100" s="13"/>
      <c r="J100" s="13"/>
      <c r="K100" s="13"/>
      <c r="L100" s="13"/>
      <c r="M100" s="13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s="14" customFormat="1" ht="15.75">
      <c r="A101" s="12"/>
      <c r="B101" s="16"/>
      <c r="C101" s="15"/>
      <c r="D101" s="15"/>
      <c r="E101" s="15"/>
      <c r="F101" s="13"/>
      <c r="G101" s="13"/>
      <c r="H101" s="13"/>
      <c r="I101" s="13"/>
      <c r="J101" s="13"/>
      <c r="K101" s="13"/>
      <c r="L101" s="13"/>
      <c r="M101" s="13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s="14" customFormat="1" ht="15.75">
      <c r="A102" s="12"/>
      <c r="B102" s="16"/>
      <c r="C102" s="15"/>
      <c r="D102" s="15"/>
      <c r="E102" s="15"/>
      <c r="F102" s="13"/>
      <c r="G102" s="13"/>
      <c r="H102" s="13"/>
      <c r="I102" s="13"/>
      <c r="J102" s="13"/>
      <c r="K102" s="13"/>
      <c r="L102" s="13"/>
      <c r="M102" s="13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s="14" customFormat="1" ht="15.75">
      <c r="A103" s="12"/>
      <c r="B103" s="16"/>
      <c r="C103" s="15"/>
      <c r="D103" s="15"/>
      <c r="E103" s="15"/>
      <c r="F103" s="13"/>
      <c r="G103" s="13"/>
      <c r="H103" s="13"/>
      <c r="I103" s="13"/>
      <c r="J103" s="13"/>
      <c r="K103" s="13"/>
      <c r="L103" s="13"/>
      <c r="M103" s="13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s="14" customFormat="1" ht="15.75">
      <c r="A104" s="12"/>
      <c r="B104" s="16"/>
      <c r="C104" s="15"/>
      <c r="D104" s="15"/>
      <c r="E104" s="15"/>
      <c r="F104" s="13"/>
      <c r="G104" s="13"/>
      <c r="H104" s="13"/>
      <c r="I104" s="13"/>
      <c r="J104" s="13"/>
      <c r="K104" s="13"/>
      <c r="L104" s="13"/>
      <c r="M104" s="13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s="14" customFormat="1" ht="15.75">
      <c r="A105" s="12"/>
      <c r="B105" s="16"/>
      <c r="C105" s="15"/>
      <c r="D105" s="15"/>
      <c r="E105" s="15"/>
      <c r="F105" s="13"/>
      <c r="G105" s="13"/>
      <c r="H105" s="13"/>
      <c r="I105" s="13"/>
      <c r="J105" s="13"/>
      <c r="K105" s="13"/>
      <c r="L105" s="13"/>
      <c r="M105" s="13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s="14" customFormat="1" ht="15.75">
      <c r="A106" s="12"/>
      <c r="B106" s="16"/>
      <c r="C106" s="15"/>
      <c r="D106" s="15"/>
      <c r="E106" s="15"/>
      <c r="F106" s="13"/>
      <c r="G106" s="13"/>
      <c r="H106" s="13"/>
      <c r="I106" s="13"/>
      <c r="J106" s="13"/>
      <c r="K106" s="13"/>
      <c r="L106" s="13"/>
      <c r="M106" s="13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s="14" customFormat="1" ht="15.75">
      <c r="A107" s="12"/>
      <c r="B107" s="16"/>
      <c r="C107" s="15"/>
      <c r="D107" s="15"/>
      <c r="E107" s="15"/>
      <c r="F107" s="13"/>
      <c r="G107" s="13"/>
      <c r="H107" s="13"/>
      <c r="I107" s="13"/>
      <c r="J107" s="13"/>
      <c r="K107" s="13"/>
      <c r="L107" s="13"/>
      <c r="M107" s="13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s="14" customFormat="1" ht="15.75">
      <c r="A108" s="12"/>
      <c r="B108" s="16"/>
      <c r="C108" s="15"/>
      <c r="D108" s="15"/>
      <c r="E108" s="15"/>
      <c r="F108" s="13"/>
      <c r="G108" s="13"/>
      <c r="H108" s="13"/>
      <c r="I108" s="13"/>
      <c r="J108" s="13"/>
      <c r="K108" s="13"/>
      <c r="L108" s="13"/>
      <c r="M108" s="13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s="14" customFormat="1" ht="15.75">
      <c r="A109" s="12"/>
      <c r="B109" s="16"/>
      <c r="C109" s="15"/>
      <c r="D109" s="15"/>
      <c r="E109" s="15"/>
      <c r="F109" s="13"/>
      <c r="G109" s="13"/>
      <c r="H109" s="13"/>
      <c r="I109" s="13"/>
      <c r="J109" s="13"/>
      <c r="K109" s="13"/>
      <c r="L109" s="13"/>
      <c r="M109" s="13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s="14" customFormat="1" ht="15.75">
      <c r="A110" s="12"/>
      <c r="B110" s="16"/>
      <c r="C110" s="15"/>
      <c r="D110" s="15"/>
      <c r="E110" s="15"/>
      <c r="F110" s="13"/>
      <c r="G110" s="13"/>
      <c r="H110" s="13"/>
      <c r="I110" s="13"/>
      <c r="J110" s="13"/>
      <c r="K110" s="13"/>
      <c r="L110" s="13"/>
      <c r="M110" s="13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s="14" customFormat="1" ht="15.75">
      <c r="A111" s="12"/>
      <c r="B111" s="16"/>
      <c r="C111" s="15"/>
      <c r="D111" s="15"/>
      <c r="E111" s="15"/>
      <c r="F111" s="13"/>
      <c r="G111" s="13"/>
      <c r="H111" s="13"/>
      <c r="I111" s="13"/>
      <c r="J111" s="13"/>
      <c r="K111" s="13"/>
      <c r="L111" s="13"/>
      <c r="M111" s="13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s="14" customFormat="1" ht="15.75">
      <c r="A112" s="12"/>
      <c r="B112" s="16"/>
      <c r="C112" s="15"/>
      <c r="D112" s="15"/>
      <c r="E112" s="15"/>
      <c r="F112" s="13"/>
      <c r="G112" s="13"/>
      <c r="H112" s="13"/>
      <c r="I112" s="13"/>
      <c r="J112" s="13"/>
      <c r="K112" s="13"/>
      <c r="L112" s="13"/>
      <c r="M112" s="13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 s="14" customFormat="1" ht="15.75">
      <c r="A113" s="12"/>
      <c r="B113" s="16"/>
      <c r="C113" s="15"/>
      <c r="D113" s="15"/>
      <c r="E113" s="15"/>
      <c r="F113" s="13"/>
      <c r="G113" s="13"/>
      <c r="H113" s="13"/>
      <c r="I113" s="13"/>
      <c r="J113" s="13"/>
      <c r="K113" s="13"/>
      <c r="L113" s="13"/>
      <c r="M113" s="13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 s="14" customFormat="1" ht="15.75">
      <c r="A114" s="12"/>
      <c r="B114" s="16"/>
      <c r="C114" s="15"/>
      <c r="D114" s="15"/>
      <c r="E114" s="15"/>
      <c r="F114" s="13"/>
      <c r="G114" s="13"/>
      <c r="H114" s="13"/>
      <c r="I114" s="13"/>
      <c r="J114" s="13"/>
      <c r="K114" s="13"/>
      <c r="L114" s="13"/>
      <c r="M114" s="13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 s="14" customFormat="1" ht="15.75">
      <c r="A115" s="12"/>
      <c r="B115" s="16"/>
      <c r="C115" s="15"/>
      <c r="D115" s="15"/>
      <c r="E115" s="15"/>
      <c r="F115" s="13"/>
      <c r="G115" s="13"/>
      <c r="H115" s="13"/>
      <c r="I115" s="13"/>
      <c r="J115" s="13"/>
      <c r="K115" s="13"/>
      <c r="L115" s="13"/>
      <c r="M115" s="13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 s="14" customFormat="1" ht="15.75">
      <c r="A116" s="12"/>
      <c r="B116" s="16"/>
      <c r="C116" s="15"/>
      <c r="D116" s="15"/>
      <c r="E116" s="15"/>
      <c r="F116" s="13"/>
      <c r="G116" s="13"/>
      <c r="H116" s="13"/>
      <c r="I116" s="13"/>
      <c r="J116" s="13"/>
      <c r="K116" s="13"/>
      <c r="L116" s="13"/>
      <c r="M116" s="13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31" s="14" customFormat="1" ht="15.75">
      <c r="A117" s="12"/>
      <c r="B117" s="16"/>
      <c r="C117" s="15"/>
      <c r="D117" s="15"/>
      <c r="E117" s="15"/>
      <c r="F117" s="13"/>
      <c r="G117" s="13"/>
      <c r="H117" s="13"/>
      <c r="I117" s="13"/>
      <c r="J117" s="13"/>
      <c r="K117" s="13"/>
      <c r="L117" s="13"/>
      <c r="M117" s="13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31" s="14" customFormat="1" ht="15.75">
      <c r="A118" s="12"/>
      <c r="B118" s="16"/>
      <c r="C118" s="15"/>
      <c r="D118" s="15"/>
      <c r="E118" s="15"/>
      <c r="F118" s="13"/>
      <c r="G118" s="13"/>
      <c r="H118" s="13"/>
      <c r="I118" s="13"/>
      <c r="J118" s="13"/>
      <c r="K118" s="13"/>
      <c r="L118" s="13"/>
      <c r="M118" s="13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1:31" s="14" customFormat="1" ht="15.75">
      <c r="A119" s="12"/>
      <c r="B119" s="16"/>
      <c r="C119" s="15"/>
      <c r="D119" s="15"/>
      <c r="E119" s="15"/>
      <c r="F119" s="13"/>
      <c r="G119" s="13"/>
      <c r="H119" s="13"/>
      <c r="I119" s="13"/>
      <c r="J119" s="13"/>
      <c r="K119" s="13"/>
      <c r="L119" s="13"/>
      <c r="M119" s="13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31" s="14" customFormat="1" ht="15.75">
      <c r="A120" s="12"/>
      <c r="B120" s="16"/>
      <c r="C120" s="15"/>
      <c r="D120" s="15"/>
      <c r="E120" s="15"/>
      <c r="F120" s="13"/>
      <c r="G120" s="13"/>
      <c r="H120" s="13"/>
      <c r="I120" s="13"/>
      <c r="J120" s="13"/>
      <c r="K120" s="13"/>
      <c r="L120" s="13"/>
      <c r="M120" s="13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31" s="14" customFormat="1" ht="15.75">
      <c r="A121" s="12"/>
      <c r="B121" s="16"/>
      <c r="C121" s="15"/>
      <c r="D121" s="15"/>
      <c r="E121" s="15"/>
      <c r="F121" s="13"/>
      <c r="G121" s="13"/>
      <c r="H121" s="13"/>
      <c r="I121" s="13"/>
      <c r="J121" s="13"/>
      <c r="K121" s="13"/>
      <c r="L121" s="13"/>
      <c r="M121" s="13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1:31" s="14" customFormat="1" ht="15.75">
      <c r="A122" s="12"/>
      <c r="B122" s="16"/>
      <c r="C122" s="15"/>
      <c r="D122" s="15"/>
      <c r="E122" s="15"/>
      <c r="F122" s="13"/>
      <c r="G122" s="13"/>
      <c r="H122" s="13"/>
      <c r="I122" s="13"/>
      <c r="J122" s="13"/>
      <c r="K122" s="13"/>
      <c r="L122" s="13"/>
      <c r="M122" s="13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1:31" s="14" customFormat="1" ht="15.75">
      <c r="A123" s="12"/>
      <c r="B123" s="16"/>
      <c r="C123" s="15"/>
      <c r="D123" s="15"/>
      <c r="E123" s="15"/>
      <c r="F123" s="13"/>
      <c r="G123" s="13"/>
      <c r="H123" s="13"/>
      <c r="I123" s="13"/>
      <c r="J123" s="13"/>
      <c r="K123" s="13"/>
      <c r="L123" s="13"/>
      <c r="M123" s="13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1:31" s="14" customFormat="1" ht="15.75">
      <c r="A124" s="12"/>
      <c r="B124" s="16"/>
      <c r="C124" s="15"/>
      <c r="D124" s="15"/>
      <c r="E124" s="15"/>
      <c r="F124" s="13"/>
      <c r="G124" s="13"/>
      <c r="H124" s="13"/>
      <c r="I124" s="13"/>
      <c r="J124" s="13"/>
      <c r="K124" s="13"/>
      <c r="L124" s="13"/>
      <c r="M124" s="13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1:31" s="14" customFormat="1" ht="15.75">
      <c r="A125" s="12"/>
      <c r="B125" s="16"/>
      <c r="C125" s="15"/>
      <c r="D125" s="15"/>
      <c r="E125" s="15"/>
      <c r="F125" s="13"/>
      <c r="G125" s="13"/>
      <c r="H125" s="13"/>
      <c r="I125" s="13"/>
      <c r="J125" s="13"/>
      <c r="K125" s="13"/>
      <c r="L125" s="13"/>
      <c r="M125" s="13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1:31" s="14" customFormat="1" ht="15.75">
      <c r="A126" s="12"/>
      <c r="B126" s="16"/>
      <c r="C126" s="15"/>
      <c r="D126" s="15"/>
      <c r="E126" s="15"/>
      <c r="F126" s="13"/>
      <c r="G126" s="13"/>
      <c r="H126" s="13"/>
      <c r="I126" s="13"/>
      <c r="J126" s="13"/>
      <c r="K126" s="13"/>
      <c r="L126" s="13"/>
      <c r="M126" s="13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1:31" s="14" customFormat="1" ht="15.75">
      <c r="A127" s="12"/>
      <c r="B127" s="16"/>
      <c r="C127" s="15"/>
      <c r="D127" s="15"/>
      <c r="E127" s="15"/>
      <c r="F127" s="13"/>
      <c r="G127" s="13"/>
      <c r="H127" s="13"/>
      <c r="I127" s="13"/>
      <c r="J127" s="13"/>
      <c r="K127" s="13"/>
      <c r="L127" s="13"/>
      <c r="M127" s="13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1" s="14" customFormat="1" ht="15.75">
      <c r="A128" s="12"/>
      <c r="B128" s="16"/>
      <c r="C128" s="15"/>
      <c r="D128" s="15"/>
      <c r="E128" s="15"/>
      <c r="F128" s="13"/>
      <c r="G128" s="13"/>
      <c r="H128" s="13"/>
      <c r="I128" s="13"/>
      <c r="J128" s="13"/>
      <c r="K128" s="13"/>
      <c r="L128" s="13"/>
      <c r="M128" s="13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 s="14" customFormat="1" ht="15.75">
      <c r="A129" s="12"/>
      <c r="B129" s="16"/>
      <c r="C129" s="15"/>
      <c r="D129" s="15"/>
      <c r="E129" s="15"/>
      <c r="F129" s="13"/>
      <c r="G129" s="13"/>
      <c r="H129" s="13"/>
      <c r="I129" s="13"/>
      <c r="J129" s="13"/>
      <c r="K129" s="13"/>
      <c r="L129" s="13"/>
      <c r="M129" s="13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 s="14" customFormat="1" ht="15.75">
      <c r="A130" s="12"/>
      <c r="B130" s="16"/>
      <c r="C130" s="15"/>
      <c r="D130" s="15"/>
      <c r="E130" s="15"/>
      <c r="F130" s="13"/>
      <c r="G130" s="13"/>
      <c r="H130" s="13"/>
      <c r="I130" s="13"/>
      <c r="J130" s="13"/>
      <c r="K130" s="13"/>
      <c r="L130" s="13"/>
      <c r="M130" s="13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 s="14" customFormat="1" ht="15.75">
      <c r="A131" s="12"/>
      <c r="B131" s="16"/>
      <c r="C131" s="15"/>
      <c r="D131" s="15"/>
      <c r="E131" s="15"/>
      <c r="F131" s="13"/>
      <c r="G131" s="13"/>
      <c r="H131" s="13"/>
      <c r="I131" s="13"/>
      <c r="J131" s="13"/>
      <c r="K131" s="13"/>
      <c r="L131" s="13"/>
      <c r="M131" s="13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 s="14" customFormat="1" ht="15.75">
      <c r="A132" s="12"/>
      <c r="B132" s="16"/>
      <c r="C132" s="15"/>
      <c r="D132" s="15"/>
      <c r="E132" s="15"/>
      <c r="F132" s="13"/>
      <c r="G132" s="13"/>
      <c r="H132" s="13"/>
      <c r="I132" s="13"/>
      <c r="J132" s="13"/>
      <c r="K132" s="13"/>
      <c r="L132" s="13"/>
      <c r="M132" s="13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 s="14" customFormat="1" ht="15.75">
      <c r="A133" s="12"/>
      <c r="B133" s="16"/>
      <c r="C133" s="15"/>
      <c r="D133" s="15"/>
      <c r="E133" s="15"/>
      <c r="F133" s="13"/>
      <c r="G133" s="13"/>
      <c r="H133" s="13"/>
      <c r="I133" s="13"/>
      <c r="J133" s="13"/>
      <c r="K133" s="13"/>
      <c r="L133" s="13"/>
      <c r="M133" s="13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 s="14" customFormat="1" ht="15.75">
      <c r="A134" s="12"/>
      <c r="B134" s="16"/>
      <c r="C134" s="15"/>
      <c r="D134" s="15"/>
      <c r="E134" s="15"/>
      <c r="F134" s="13"/>
      <c r="G134" s="13"/>
      <c r="H134" s="13"/>
      <c r="I134" s="13"/>
      <c r="J134" s="13"/>
      <c r="K134" s="13"/>
      <c r="L134" s="13"/>
      <c r="M134" s="13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 s="14" customFormat="1" ht="15.75">
      <c r="A135" s="12"/>
      <c r="B135" s="16"/>
      <c r="C135" s="15"/>
      <c r="D135" s="15"/>
      <c r="E135" s="15"/>
      <c r="F135" s="13"/>
      <c r="G135" s="13"/>
      <c r="H135" s="13"/>
      <c r="I135" s="13"/>
      <c r="J135" s="13"/>
      <c r="K135" s="13"/>
      <c r="L135" s="13"/>
      <c r="M135" s="13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 s="14" customFormat="1" ht="15.75">
      <c r="A136" s="12"/>
      <c r="B136" s="16"/>
      <c r="C136" s="15"/>
      <c r="D136" s="15"/>
      <c r="E136" s="15"/>
      <c r="F136" s="13"/>
      <c r="G136" s="13"/>
      <c r="H136" s="13"/>
      <c r="I136" s="13"/>
      <c r="J136" s="13"/>
      <c r="K136" s="13"/>
      <c r="L136" s="13"/>
      <c r="M136" s="13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 s="14" customFormat="1" ht="15.75">
      <c r="A137" s="12"/>
      <c r="B137" s="16"/>
      <c r="C137" s="15"/>
      <c r="D137" s="15"/>
      <c r="E137" s="15"/>
      <c r="F137" s="13"/>
      <c r="G137" s="13"/>
      <c r="H137" s="13"/>
      <c r="I137" s="13"/>
      <c r="J137" s="13"/>
      <c r="K137" s="13"/>
      <c r="L137" s="13"/>
      <c r="M137" s="13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 s="14" customFormat="1" ht="15.75">
      <c r="A138" s="12"/>
      <c r="B138" s="16"/>
      <c r="C138" s="15"/>
      <c r="D138" s="15"/>
      <c r="E138" s="15"/>
      <c r="F138" s="13"/>
      <c r="G138" s="13"/>
      <c r="H138" s="13"/>
      <c r="I138" s="13"/>
      <c r="J138" s="13"/>
      <c r="K138" s="13"/>
      <c r="L138" s="13"/>
      <c r="M138" s="13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 s="14" customFormat="1" ht="15.75">
      <c r="A139" s="12"/>
      <c r="B139" s="16"/>
      <c r="C139" s="15"/>
      <c r="D139" s="15"/>
      <c r="E139" s="15"/>
      <c r="F139" s="13"/>
      <c r="G139" s="13"/>
      <c r="H139" s="13"/>
      <c r="I139" s="13"/>
      <c r="J139" s="13"/>
      <c r="K139" s="13"/>
      <c r="L139" s="13"/>
      <c r="M139" s="13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1:31" s="14" customFormat="1" ht="15.75">
      <c r="A140" s="12"/>
      <c r="B140" s="16"/>
      <c r="C140" s="15"/>
      <c r="D140" s="15"/>
      <c r="E140" s="15"/>
      <c r="F140" s="13"/>
      <c r="G140" s="13"/>
      <c r="H140" s="13"/>
      <c r="I140" s="13"/>
      <c r="J140" s="13"/>
      <c r="K140" s="13"/>
      <c r="L140" s="13"/>
      <c r="M140" s="13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1:31" s="14" customFormat="1" ht="15.75">
      <c r="A141" s="12"/>
      <c r="B141" s="16"/>
      <c r="C141" s="15"/>
      <c r="D141" s="15"/>
      <c r="E141" s="15"/>
      <c r="F141" s="13"/>
      <c r="G141" s="13"/>
      <c r="H141" s="13"/>
      <c r="I141" s="13"/>
      <c r="J141" s="13"/>
      <c r="K141" s="13"/>
      <c r="L141" s="13"/>
      <c r="M141" s="13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1:31" s="14" customFormat="1" ht="15.75">
      <c r="A142" s="12"/>
      <c r="B142" s="16"/>
      <c r="C142" s="15"/>
      <c r="D142" s="15"/>
      <c r="E142" s="15"/>
      <c r="F142" s="13"/>
      <c r="G142" s="13"/>
      <c r="H142" s="13"/>
      <c r="I142" s="13"/>
      <c r="J142" s="13"/>
      <c r="K142" s="13"/>
      <c r="L142" s="13"/>
      <c r="M142" s="13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1:31" s="14" customFormat="1" ht="15.75">
      <c r="A143" s="12"/>
      <c r="B143" s="16"/>
      <c r="C143" s="15"/>
      <c r="D143" s="15"/>
      <c r="E143" s="15"/>
      <c r="F143" s="13"/>
      <c r="G143" s="13"/>
      <c r="H143" s="13"/>
      <c r="I143" s="13"/>
      <c r="J143" s="13"/>
      <c r="K143" s="13"/>
      <c r="L143" s="13"/>
      <c r="M143" s="13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1:31" s="14" customFormat="1" ht="15.75">
      <c r="A144" s="12"/>
      <c r="B144" s="16"/>
      <c r="C144" s="15"/>
      <c r="D144" s="15"/>
      <c r="E144" s="15"/>
      <c r="F144" s="13"/>
      <c r="G144" s="13"/>
      <c r="H144" s="13"/>
      <c r="I144" s="13"/>
      <c r="J144" s="13"/>
      <c r="K144" s="13"/>
      <c r="L144" s="13"/>
      <c r="M144" s="13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1:31" s="14" customFormat="1" ht="15.75">
      <c r="A145" s="12"/>
      <c r="B145" s="16"/>
      <c r="C145" s="15"/>
      <c r="D145" s="15"/>
      <c r="E145" s="15"/>
      <c r="F145" s="13"/>
      <c r="G145" s="13"/>
      <c r="H145" s="13"/>
      <c r="I145" s="13"/>
      <c r="J145" s="13"/>
      <c r="K145" s="13"/>
      <c r="L145" s="13"/>
      <c r="M145" s="13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1:31" s="14" customFormat="1" ht="15.75">
      <c r="A146" s="12"/>
      <c r="B146" s="16"/>
      <c r="C146" s="15"/>
      <c r="D146" s="15"/>
      <c r="E146" s="15"/>
      <c r="F146" s="13"/>
      <c r="G146" s="13"/>
      <c r="H146" s="13"/>
      <c r="I146" s="13"/>
      <c r="J146" s="13"/>
      <c r="K146" s="13"/>
      <c r="L146" s="13"/>
      <c r="M146" s="13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1:31" s="14" customFormat="1" ht="15.75">
      <c r="A147" s="12"/>
      <c r="B147" s="16"/>
      <c r="C147" s="15"/>
      <c r="D147" s="15"/>
      <c r="E147" s="15"/>
      <c r="F147" s="13"/>
      <c r="G147" s="13"/>
      <c r="H147" s="13"/>
      <c r="I147" s="13"/>
      <c r="J147" s="13"/>
      <c r="K147" s="13"/>
      <c r="L147" s="13"/>
      <c r="M147" s="13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1:31" s="14" customFormat="1" ht="15.75">
      <c r="A148" s="12"/>
      <c r="B148" s="16"/>
      <c r="C148" s="15"/>
      <c r="D148" s="15"/>
      <c r="E148" s="15"/>
      <c r="F148" s="13"/>
      <c r="G148" s="13"/>
      <c r="H148" s="13"/>
      <c r="I148" s="13"/>
      <c r="J148" s="13"/>
      <c r="K148" s="13"/>
      <c r="L148" s="13"/>
      <c r="M148" s="13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1:31" s="14" customFormat="1" ht="15.75">
      <c r="A149" s="12"/>
      <c r="B149" s="16"/>
      <c r="C149" s="15"/>
      <c r="D149" s="15"/>
      <c r="E149" s="15"/>
      <c r="F149" s="13"/>
      <c r="G149" s="13"/>
      <c r="H149" s="13"/>
      <c r="I149" s="13"/>
      <c r="J149" s="13"/>
      <c r="K149" s="13"/>
      <c r="L149" s="13"/>
      <c r="M149" s="13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1:31" s="14" customFormat="1" ht="15.75">
      <c r="A150" s="12"/>
      <c r="B150" s="16"/>
      <c r="C150" s="15"/>
      <c r="D150" s="15"/>
      <c r="E150" s="15"/>
      <c r="F150" s="13"/>
      <c r="G150" s="13"/>
      <c r="H150" s="13"/>
      <c r="I150" s="13"/>
      <c r="J150" s="13"/>
      <c r="K150" s="13"/>
      <c r="L150" s="13"/>
      <c r="M150" s="13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1:31" s="14" customFormat="1" ht="15.75">
      <c r="A151" s="12"/>
      <c r="B151" s="16"/>
      <c r="C151" s="15"/>
      <c r="D151" s="15"/>
      <c r="E151" s="15"/>
      <c r="F151" s="13"/>
      <c r="G151" s="13"/>
      <c r="H151" s="13"/>
      <c r="I151" s="13"/>
      <c r="J151" s="13"/>
      <c r="K151" s="13"/>
      <c r="L151" s="13"/>
      <c r="M151" s="13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1:31" s="14" customFormat="1" ht="15.75">
      <c r="A152" s="12"/>
      <c r="B152" s="16"/>
      <c r="C152" s="15"/>
      <c r="D152" s="15"/>
      <c r="E152" s="15"/>
      <c r="F152" s="13"/>
      <c r="G152" s="13"/>
      <c r="H152" s="13"/>
      <c r="I152" s="13"/>
      <c r="J152" s="13"/>
      <c r="K152" s="13"/>
      <c r="L152" s="13"/>
      <c r="M152" s="13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1:31" s="14" customFormat="1" ht="15.75">
      <c r="A153" s="12"/>
      <c r="B153" s="16"/>
      <c r="C153" s="15"/>
      <c r="D153" s="15"/>
      <c r="E153" s="15"/>
      <c r="F153" s="13"/>
      <c r="G153" s="13"/>
      <c r="H153" s="13"/>
      <c r="I153" s="13"/>
      <c r="J153" s="13"/>
      <c r="K153" s="13"/>
      <c r="L153" s="13"/>
      <c r="M153" s="13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1:31" s="14" customFormat="1" ht="15.75">
      <c r="A154" s="12"/>
      <c r="B154" s="16"/>
      <c r="C154" s="15"/>
      <c r="D154" s="15"/>
      <c r="E154" s="15"/>
      <c r="F154" s="13"/>
      <c r="G154" s="13"/>
      <c r="H154" s="13"/>
      <c r="I154" s="13"/>
      <c r="J154" s="13"/>
      <c r="K154" s="13"/>
      <c r="L154" s="13"/>
      <c r="M154" s="13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1:31" s="14" customFormat="1" ht="15.75">
      <c r="A155" s="12"/>
      <c r="B155" s="16"/>
      <c r="C155" s="15"/>
      <c r="D155" s="15"/>
      <c r="E155" s="15"/>
      <c r="F155" s="13"/>
      <c r="G155" s="13"/>
      <c r="H155" s="13"/>
      <c r="I155" s="13"/>
      <c r="J155" s="13"/>
      <c r="K155" s="13"/>
      <c r="L155" s="13"/>
      <c r="M155" s="13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1:31" s="14" customFormat="1" ht="15.75">
      <c r="A156" s="12"/>
      <c r="B156" s="16"/>
      <c r="C156" s="15"/>
      <c r="D156" s="15"/>
      <c r="E156" s="15"/>
      <c r="F156" s="13"/>
      <c r="G156" s="13"/>
      <c r="H156" s="13"/>
      <c r="I156" s="13"/>
      <c r="J156" s="13"/>
      <c r="K156" s="13"/>
      <c r="L156" s="13"/>
      <c r="M156" s="13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1:31" s="14" customFormat="1" ht="15.75">
      <c r="A157" s="12"/>
      <c r="B157" s="16"/>
      <c r="C157" s="15"/>
      <c r="D157" s="15"/>
      <c r="E157" s="15"/>
      <c r="F157" s="13"/>
      <c r="G157" s="13"/>
      <c r="H157" s="13"/>
      <c r="I157" s="13"/>
      <c r="J157" s="13"/>
      <c r="K157" s="13"/>
      <c r="L157" s="13"/>
      <c r="M157" s="13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1:31" s="14" customFormat="1" ht="15.75">
      <c r="A158" s="12"/>
      <c r="B158" s="16"/>
      <c r="C158" s="15"/>
      <c r="D158" s="15"/>
      <c r="E158" s="15"/>
      <c r="F158" s="13"/>
      <c r="G158" s="13"/>
      <c r="H158" s="13"/>
      <c r="I158" s="13"/>
      <c r="J158" s="13"/>
      <c r="K158" s="13"/>
      <c r="L158" s="13"/>
      <c r="M158" s="13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1:31" s="14" customFormat="1" ht="15.75">
      <c r="A159" s="12"/>
      <c r="B159" s="16"/>
      <c r="C159" s="15"/>
      <c r="D159" s="15"/>
      <c r="E159" s="15"/>
      <c r="F159" s="13"/>
      <c r="G159" s="13"/>
      <c r="H159" s="13"/>
      <c r="I159" s="13"/>
      <c r="J159" s="13"/>
      <c r="K159" s="13"/>
      <c r="L159" s="13"/>
      <c r="M159" s="13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1:31" s="14" customFormat="1" ht="15.75">
      <c r="A160" s="12"/>
      <c r="B160" s="16"/>
      <c r="C160" s="15"/>
      <c r="D160" s="15"/>
      <c r="E160" s="15"/>
      <c r="F160" s="13"/>
      <c r="G160" s="13"/>
      <c r="H160" s="13"/>
      <c r="I160" s="13"/>
      <c r="J160" s="13"/>
      <c r="K160" s="13"/>
      <c r="L160" s="13"/>
      <c r="M160" s="13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1:31" s="14" customFormat="1" ht="15.75">
      <c r="A161" s="12"/>
      <c r="B161" s="16"/>
      <c r="C161" s="15"/>
      <c r="D161" s="15"/>
      <c r="E161" s="15"/>
      <c r="F161" s="13"/>
      <c r="G161" s="13"/>
      <c r="H161" s="13"/>
      <c r="I161" s="13"/>
      <c r="J161" s="13"/>
      <c r="K161" s="13"/>
      <c r="L161" s="13"/>
      <c r="M161" s="13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1:31" s="14" customFormat="1" ht="15.75">
      <c r="A162" s="12"/>
      <c r="B162" s="16"/>
      <c r="C162" s="15"/>
      <c r="D162" s="15"/>
      <c r="E162" s="15"/>
      <c r="F162" s="13"/>
      <c r="G162" s="13"/>
      <c r="H162" s="13"/>
      <c r="I162" s="13"/>
      <c r="J162" s="13"/>
      <c r="K162" s="13"/>
      <c r="L162" s="13"/>
      <c r="M162" s="13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1:31" s="14" customFormat="1" ht="15.75">
      <c r="A163" s="12"/>
      <c r="B163" s="16"/>
      <c r="C163" s="15"/>
      <c r="D163" s="15"/>
      <c r="E163" s="15"/>
      <c r="F163" s="13"/>
      <c r="G163" s="13"/>
      <c r="H163" s="13"/>
      <c r="I163" s="13"/>
      <c r="J163" s="13"/>
      <c r="K163" s="13"/>
      <c r="L163" s="13"/>
      <c r="M163" s="13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1:31" s="14" customFormat="1" ht="15.75">
      <c r="A164" s="12"/>
      <c r="B164" s="16"/>
      <c r="C164" s="15"/>
      <c r="D164" s="15"/>
      <c r="E164" s="15"/>
      <c r="F164" s="13"/>
      <c r="G164" s="13"/>
      <c r="H164" s="13"/>
      <c r="I164" s="13"/>
      <c r="J164" s="13"/>
      <c r="K164" s="13"/>
      <c r="L164" s="13"/>
      <c r="M164" s="13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1:31" s="14" customFormat="1" ht="15.75">
      <c r="A165" s="12"/>
      <c r="B165" s="16"/>
      <c r="C165" s="15"/>
      <c r="D165" s="15"/>
      <c r="E165" s="15"/>
      <c r="F165" s="13"/>
      <c r="G165" s="13"/>
      <c r="H165" s="13"/>
      <c r="I165" s="13"/>
      <c r="J165" s="13"/>
      <c r="K165" s="13"/>
      <c r="L165" s="13"/>
      <c r="M165" s="13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1:31" s="14" customFormat="1" ht="15.75">
      <c r="A166" s="12"/>
      <c r="B166" s="16"/>
      <c r="C166" s="15"/>
      <c r="D166" s="15"/>
      <c r="E166" s="15"/>
      <c r="F166" s="13"/>
      <c r="G166" s="13"/>
      <c r="H166" s="13"/>
      <c r="I166" s="13"/>
      <c r="J166" s="13"/>
      <c r="K166" s="13"/>
      <c r="L166" s="13"/>
      <c r="M166" s="13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1:31" s="14" customFormat="1" ht="15.75">
      <c r="A167" s="12"/>
      <c r="B167" s="16"/>
      <c r="C167" s="15"/>
      <c r="D167" s="15"/>
      <c r="E167" s="15"/>
      <c r="F167" s="13"/>
      <c r="G167" s="13"/>
      <c r="H167" s="13"/>
      <c r="I167" s="13"/>
      <c r="J167" s="13"/>
      <c r="K167" s="13"/>
      <c r="L167" s="13"/>
      <c r="M167" s="13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1:31" s="14" customFormat="1" ht="15.75">
      <c r="A168" s="12"/>
      <c r="B168" s="16"/>
      <c r="C168" s="15"/>
      <c r="D168" s="15"/>
      <c r="E168" s="15"/>
      <c r="F168" s="13"/>
      <c r="G168" s="13"/>
      <c r="H168" s="13"/>
      <c r="I168" s="13"/>
      <c r="J168" s="13"/>
      <c r="K168" s="13"/>
      <c r="L168" s="13"/>
      <c r="M168" s="13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1:31" s="14" customFormat="1" ht="15.75">
      <c r="A169" s="12"/>
      <c r="B169" s="16"/>
      <c r="C169" s="15"/>
      <c r="D169" s="15"/>
      <c r="E169" s="15"/>
      <c r="F169" s="13"/>
      <c r="G169" s="13"/>
      <c r="H169" s="13"/>
      <c r="I169" s="13"/>
      <c r="J169" s="13"/>
      <c r="K169" s="13"/>
      <c r="L169" s="13"/>
      <c r="M169" s="13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1:31" s="14" customFormat="1" ht="15.75">
      <c r="A170" s="12"/>
      <c r="B170" s="16"/>
      <c r="C170" s="15"/>
      <c r="D170" s="15"/>
      <c r="E170" s="15"/>
      <c r="F170" s="13"/>
      <c r="G170" s="13"/>
      <c r="H170" s="13"/>
      <c r="I170" s="13"/>
      <c r="J170" s="13"/>
      <c r="K170" s="13"/>
      <c r="L170" s="13"/>
      <c r="M170" s="13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1:31" s="14" customFormat="1" ht="15.75">
      <c r="A171" s="12"/>
      <c r="B171" s="16"/>
      <c r="C171" s="15"/>
      <c r="D171" s="15"/>
      <c r="E171" s="15"/>
      <c r="F171" s="13"/>
      <c r="G171" s="13"/>
      <c r="H171" s="13"/>
      <c r="I171" s="13"/>
      <c r="J171" s="13"/>
      <c r="K171" s="13"/>
      <c r="L171" s="13"/>
      <c r="M171" s="13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1:31" s="14" customFormat="1" ht="15.75">
      <c r="A172" s="12"/>
      <c r="B172" s="16"/>
      <c r="C172" s="15"/>
      <c r="D172" s="15"/>
      <c r="E172" s="15"/>
      <c r="F172" s="13"/>
      <c r="G172" s="13"/>
      <c r="H172" s="13"/>
      <c r="I172" s="13"/>
      <c r="J172" s="13"/>
      <c r="K172" s="13"/>
      <c r="L172" s="13"/>
      <c r="M172" s="13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1:31" s="14" customFormat="1" ht="15.75">
      <c r="A173" s="12"/>
      <c r="B173" s="16"/>
      <c r="C173" s="15"/>
      <c r="D173" s="15"/>
      <c r="E173" s="15"/>
      <c r="F173" s="13"/>
      <c r="G173" s="13"/>
      <c r="H173" s="13"/>
      <c r="I173" s="13"/>
      <c r="J173" s="13"/>
      <c r="K173" s="13"/>
      <c r="L173" s="13"/>
      <c r="M173" s="13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1:31" s="14" customFormat="1" ht="15.75">
      <c r="A174" s="12"/>
      <c r="B174" s="16"/>
      <c r="C174" s="15"/>
      <c r="D174" s="15"/>
      <c r="E174" s="15"/>
      <c r="F174" s="13"/>
      <c r="G174" s="13"/>
      <c r="H174" s="13"/>
      <c r="I174" s="13"/>
      <c r="J174" s="13"/>
      <c r="K174" s="13"/>
      <c r="L174" s="13"/>
      <c r="M174" s="13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1:31" s="14" customFormat="1" ht="15.75">
      <c r="A175" s="12"/>
      <c r="B175" s="16"/>
      <c r="C175" s="15"/>
      <c r="D175" s="15"/>
      <c r="E175" s="15"/>
      <c r="F175" s="13"/>
      <c r="G175" s="13"/>
      <c r="H175" s="13"/>
      <c r="I175" s="13"/>
      <c r="J175" s="13"/>
      <c r="K175" s="13"/>
      <c r="L175" s="13"/>
      <c r="M175" s="13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1:31" s="14" customFormat="1" ht="15.75">
      <c r="A176" s="12"/>
      <c r="B176" s="16"/>
      <c r="C176" s="15"/>
      <c r="D176" s="15"/>
      <c r="E176" s="15"/>
      <c r="F176" s="13"/>
      <c r="G176" s="13"/>
      <c r="H176" s="13"/>
      <c r="I176" s="13"/>
      <c r="J176" s="13"/>
      <c r="K176" s="13"/>
      <c r="L176" s="13"/>
      <c r="M176" s="13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1:31" s="14" customFormat="1" ht="15.75">
      <c r="A177" s="12"/>
      <c r="B177" s="16"/>
      <c r="C177" s="15"/>
      <c r="D177" s="15"/>
      <c r="E177" s="15"/>
      <c r="F177" s="13"/>
      <c r="G177" s="13"/>
      <c r="H177" s="13"/>
      <c r="I177" s="13"/>
      <c r="J177" s="13"/>
      <c r="K177" s="13"/>
      <c r="L177" s="13"/>
      <c r="M177" s="13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1:31" s="14" customFormat="1" ht="15.75">
      <c r="A178" s="12"/>
      <c r="B178" s="16"/>
      <c r="C178" s="15"/>
      <c r="D178" s="15"/>
      <c r="E178" s="15"/>
      <c r="F178" s="13"/>
      <c r="G178" s="13"/>
      <c r="H178" s="13"/>
      <c r="I178" s="13"/>
      <c r="J178" s="13"/>
      <c r="K178" s="13"/>
      <c r="L178" s="13"/>
      <c r="M178" s="13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1:31" s="14" customFormat="1" ht="15.75">
      <c r="A179" s="12"/>
      <c r="B179" s="16"/>
      <c r="C179" s="15"/>
      <c r="D179" s="15"/>
      <c r="E179" s="15"/>
      <c r="F179" s="13"/>
      <c r="G179" s="13"/>
      <c r="H179" s="13"/>
      <c r="I179" s="13"/>
      <c r="J179" s="13"/>
      <c r="K179" s="13"/>
      <c r="L179" s="13"/>
      <c r="M179" s="13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1:31" s="14" customFormat="1" ht="15.75">
      <c r="A180" s="12"/>
      <c r="B180" s="16"/>
      <c r="C180" s="15"/>
      <c r="D180" s="15"/>
      <c r="E180" s="15"/>
      <c r="F180" s="13"/>
      <c r="G180" s="13"/>
      <c r="H180" s="13"/>
      <c r="I180" s="13"/>
      <c r="J180" s="13"/>
      <c r="K180" s="13"/>
      <c r="L180" s="13"/>
      <c r="M180" s="13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1:31" s="14" customFormat="1" ht="15.75">
      <c r="A181" s="12"/>
      <c r="B181" s="16"/>
      <c r="C181" s="15"/>
      <c r="D181" s="15"/>
      <c r="E181" s="15"/>
      <c r="F181" s="13"/>
      <c r="G181" s="13"/>
      <c r="H181" s="13"/>
      <c r="I181" s="13"/>
      <c r="J181" s="13"/>
      <c r="K181" s="13"/>
      <c r="L181" s="13"/>
      <c r="M181" s="13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1:31" s="14" customFormat="1" ht="15.75">
      <c r="A182" s="12"/>
      <c r="B182" s="16"/>
      <c r="C182" s="15"/>
      <c r="D182" s="15"/>
      <c r="E182" s="15"/>
      <c r="F182" s="13"/>
      <c r="G182" s="13"/>
      <c r="H182" s="13"/>
      <c r="I182" s="13"/>
      <c r="J182" s="13"/>
      <c r="K182" s="13"/>
      <c r="L182" s="13"/>
      <c r="M182" s="13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1:31" s="14" customFormat="1" ht="15.75">
      <c r="A183" s="12"/>
      <c r="B183" s="16"/>
      <c r="C183" s="15"/>
      <c r="D183" s="15"/>
      <c r="E183" s="15"/>
      <c r="F183" s="13"/>
      <c r="G183" s="13"/>
      <c r="H183" s="13"/>
      <c r="I183" s="13"/>
      <c r="J183" s="13"/>
      <c r="K183" s="13"/>
      <c r="L183" s="13"/>
      <c r="M183" s="13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1:31" s="14" customFormat="1" ht="15.75">
      <c r="A184" s="12"/>
      <c r="B184" s="16"/>
      <c r="C184" s="15"/>
      <c r="D184" s="15"/>
      <c r="E184" s="15"/>
      <c r="F184" s="13"/>
      <c r="G184" s="13"/>
      <c r="H184" s="13"/>
      <c r="I184" s="13"/>
      <c r="J184" s="13"/>
      <c r="K184" s="13"/>
      <c r="L184" s="13"/>
      <c r="M184" s="13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1:31" s="14" customFormat="1" ht="15.75">
      <c r="A185" s="12"/>
      <c r="B185" s="16"/>
      <c r="C185" s="15"/>
      <c r="D185" s="15"/>
      <c r="E185" s="15"/>
      <c r="F185" s="13"/>
      <c r="G185" s="13"/>
      <c r="H185" s="13"/>
      <c r="I185" s="13"/>
      <c r="J185" s="13"/>
      <c r="K185" s="13"/>
      <c r="L185" s="13"/>
      <c r="M185" s="13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1:31" s="14" customFormat="1" ht="15.75">
      <c r="A186" s="12"/>
      <c r="B186" s="16"/>
      <c r="C186" s="15"/>
      <c r="D186" s="15"/>
      <c r="E186" s="15"/>
      <c r="F186" s="13"/>
      <c r="G186" s="13"/>
      <c r="H186" s="13"/>
      <c r="I186" s="13"/>
      <c r="J186" s="13"/>
      <c r="K186" s="13"/>
      <c r="L186" s="13"/>
      <c r="M186" s="13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1:31" s="14" customFormat="1" ht="15.75">
      <c r="A187" s="12"/>
      <c r="B187" s="16"/>
      <c r="C187" s="15"/>
      <c r="D187" s="15"/>
      <c r="E187" s="15"/>
      <c r="F187" s="13"/>
      <c r="G187" s="13"/>
      <c r="H187" s="13"/>
      <c r="I187" s="13"/>
      <c r="J187" s="13"/>
      <c r="K187" s="13"/>
      <c r="L187" s="13"/>
      <c r="M187" s="13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1:31" s="14" customFormat="1" ht="15.75">
      <c r="A188" s="12"/>
      <c r="B188" s="16"/>
      <c r="C188" s="15"/>
      <c r="D188" s="15"/>
      <c r="E188" s="15"/>
      <c r="F188" s="13"/>
      <c r="G188" s="13"/>
      <c r="H188" s="13"/>
      <c r="I188" s="13"/>
      <c r="J188" s="13"/>
      <c r="K188" s="13"/>
      <c r="L188" s="13"/>
      <c r="M188" s="13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1:31" s="14" customFormat="1" ht="15.75">
      <c r="A189" s="12"/>
      <c r="B189" s="16"/>
      <c r="C189" s="15"/>
      <c r="D189" s="15"/>
      <c r="E189" s="15"/>
      <c r="F189" s="13"/>
      <c r="G189" s="13"/>
      <c r="H189" s="13"/>
      <c r="I189" s="13"/>
      <c r="J189" s="13"/>
      <c r="K189" s="13"/>
      <c r="L189" s="13"/>
      <c r="M189" s="13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1:31" s="14" customFormat="1" ht="15.75">
      <c r="A190" s="12"/>
      <c r="B190" s="16"/>
      <c r="C190" s="15"/>
      <c r="D190" s="15"/>
      <c r="E190" s="15"/>
      <c r="F190" s="13"/>
      <c r="G190" s="13"/>
      <c r="H190" s="13"/>
      <c r="I190" s="13"/>
      <c r="J190" s="13"/>
      <c r="K190" s="13"/>
      <c r="L190" s="13"/>
      <c r="M190" s="13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1:31" s="14" customFormat="1" ht="15.75">
      <c r="A191" s="12"/>
      <c r="B191" s="16"/>
      <c r="C191" s="15"/>
      <c r="D191" s="15"/>
      <c r="E191" s="15"/>
      <c r="F191" s="13"/>
      <c r="G191" s="13"/>
      <c r="H191" s="13"/>
      <c r="I191" s="13"/>
      <c r="J191" s="13"/>
      <c r="K191" s="13"/>
      <c r="L191" s="13"/>
      <c r="M191" s="13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1:31" s="14" customFormat="1" ht="15.75">
      <c r="A192" s="12"/>
      <c r="B192" s="16"/>
      <c r="C192" s="15"/>
      <c r="D192" s="15"/>
      <c r="E192" s="15"/>
      <c r="F192" s="13"/>
      <c r="G192" s="13"/>
      <c r="H192" s="13"/>
      <c r="I192" s="13"/>
      <c r="J192" s="13"/>
      <c r="K192" s="13"/>
      <c r="L192" s="13"/>
      <c r="M192" s="13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1:31" s="14" customFormat="1" ht="15.75">
      <c r="A193" s="12"/>
      <c r="B193" s="16"/>
      <c r="C193" s="15"/>
      <c r="D193" s="15"/>
      <c r="E193" s="15"/>
      <c r="F193" s="13"/>
      <c r="G193" s="13"/>
      <c r="H193" s="13"/>
      <c r="I193" s="13"/>
      <c r="J193" s="13"/>
      <c r="K193" s="13"/>
      <c r="L193" s="13"/>
      <c r="M193" s="13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1:31" s="14" customFormat="1" ht="15.75">
      <c r="A194" s="12"/>
      <c r="B194" s="16"/>
      <c r="C194" s="15"/>
      <c r="D194" s="15"/>
      <c r="E194" s="15"/>
      <c r="F194" s="13"/>
      <c r="G194" s="13"/>
      <c r="H194" s="13"/>
      <c r="I194" s="13"/>
      <c r="J194" s="13"/>
      <c r="K194" s="13"/>
      <c r="L194" s="13"/>
      <c r="M194" s="13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1:31" s="14" customFormat="1" ht="15.75">
      <c r="A195" s="12"/>
      <c r="B195" s="16"/>
      <c r="C195" s="15"/>
      <c r="D195" s="15"/>
      <c r="E195" s="15"/>
      <c r="F195" s="13"/>
      <c r="G195" s="13"/>
      <c r="H195" s="13"/>
      <c r="I195" s="13"/>
      <c r="J195" s="13"/>
      <c r="K195" s="13"/>
      <c r="L195" s="13"/>
      <c r="M195" s="13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1:31" s="14" customFormat="1" ht="15.75">
      <c r="A196" s="12"/>
      <c r="B196" s="16"/>
      <c r="C196" s="15"/>
      <c r="D196" s="15"/>
      <c r="E196" s="15"/>
      <c r="F196" s="13"/>
      <c r="G196" s="13"/>
      <c r="H196" s="13"/>
      <c r="I196" s="13"/>
      <c r="J196" s="13"/>
      <c r="K196" s="13"/>
      <c r="L196" s="13"/>
      <c r="M196" s="13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1:31" s="14" customFormat="1" ht="15.75">
      <c r="A197" s="12"/>
      <c r="B197" s="16"/>
      <c r="C197" s="15"/>
      <c r="D197" s="15"/>
      <c r="E197" s="15"/>
      <c r="F197" s="13"/>
      <c r="G197" s="13"/>
      <c r="H197" s="13"/>
      <c r="I197" s="13"/>
      <c r="J197" s="13"/>
      <c r="K197" s="13"/>
      <c r="L197" s="13"/>
      <c r="M197" s="13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1:31" s="14" customFormat="1" ht="15.75">
      <c r="A198" s="12"/>
      <c r="B198" s="16"/>
      <c r="C198" s="15"/>
      <c r="D198" s="15"/>
      <c r="E198" s="15"/>
      <c r="F198" s="13"/>
      <c r="G198" s="13"/>
      <c r="H198" s="13"/>
      <c r="I198" s="13"/>
      <c r="J198" s="13"/>
      <c r="K198" s="13"/>
      <c r="L198" s="13"/>
      <c r="M198" s="13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1:31" s="14" customFormat="1" ht="15.75">
      <c r="A199" s="12"/>
      <c r="B199" s="16"/>
      <c r="C199" s="15"/>
      <c r="D199" s="15"/>
      <c r="E199" s="15"/>
      <c r="F199" s="13"/>
      <c r="G199" s="13"/>
      <c r="H199" s="13"/>
      <c r="I199" s="13"/>
      <c r="J199" s="13"/>
      <c r="K199" s="13"/>
      <c r="L199" s="13"/>
      <c r="M199" s="13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1:31" s="14" customFormat="1" ht="15.75">
      <c r="A200" s="12"/>
      <c r="B200" s="16"/>
      <c r="C200" s="15"/>
      <c r="D200" s="15"/>
      <c r="E200" s="15"/>
      <c r="F200" s="13"/>
      <c r="G200" s="13"/>
      <c r="H200" s="13"/>
      <c r="I200" s="13"/>
      <c r="J200" s="13"/>
      <c r="K200" s="13"/>
      <c r="L200" s="13"/>
      <c r="M200" s="13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1:31" s="14" customFormat="1" ht="15.75">
      <c r="A201" s="12"/>
      <c r="B201" s="16"/>
      <c r="C201" s="15"/>
      <c r="D201" s="15"/>
      <c r="E201" s="15"/>
      <c r="F201" s="13"/>
      <c r="G201" s="13"/>
      <c r="H201" s="13"/>
      <c r="I201" s="13"/>
      <c r="J201" s="13"/>
      <c r="K201" s="13"/>
      <c r="L201" s="13"/>
      <c r="M201" s="13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1:31" s="14" customFormat="1" ht="15.75">
      <c r="A202" s="12"/>
      <c r="B202" s="16"/>
      <c r="C202" s="15"/>
      <c r="D202" s="15"/>
      <c r="E202" s="15"/>
      <c r="F202" s="13"/>
      <c r="G202" s="13"/>
      <c r="H202" s="13"/>
      <c r="I202" s="13"/>
      <c r="J202" s="13"/>
      <c r="K202" s="13"/>
      <c r="L202" s="13"/>
      <c r="M202" s="13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1:31" s="14" customFormat="1" ht="15.75">
      <c r="A203" s="12"/>
      <c r="B203" s="16"/>
      <c r="C203" s="15"/>
      <c r="D203" s="15"/>
      <c r="E203" s="15"/>
      <c r="F203" s="13"/>
      <c r="G203" s="13"/>
      <c r="H203" s="13"/>
      <c r="I203" s="13"/>
      <c r="J203" s="13"/>
      <c r="K203" s="13"/>
      <c r="L203" s="13"/>
      <c r="M203" s="13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1:31" s="14" customFormat="1" ht="15.75">
      <c r="A204" s="12"/>
      <c r="B204" s="16"/>
      <c r="C204" s="15"/>
      <c r="D204" s="15"/>
      <c r="E204" s="15"/>
      <c r="F204" s="13"/>
      <c r="G204" s="13"/>
      <c r="H204" s="13"/>
      <c r="I204" s="13"/>
      <c r="J204" s="13"/>
      <c r="K204" s="13"/>
      <c r="L204" s="13"/>
      <c r="M204" s="13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1:31" s="14" customFormat="1" ht="15.75">
      <c r="A205" s="12"/>
      <c r="B205" s="16"/>
      <c r="C205" s="15"/>
      <c r="D205" s="15"/>
      <c r="E205" s="15"/>
      <c r="F205" s="13"/>
      <c r="G205" s="13"/>
      <c r="H205" s="13"/>
      <c r="I205" s="13"/>
      <c r="J205" s="13"/>
      <c r="K205" s="13"/>
      <c r="L205" s="13"/>
      <c r="M205" s="13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1:31" s="14" customFormat="1" ht="15.75">
      <c r="A206" s="12"/>
      <c r="B206" s="16"/>
      <c r="C206" s="15"/>
      <c r="D206" s="15"/>
      <c r="E206" s="15"/>
      <c r="F206" s="13"/>
      <c r="G206" s="13"/>
      <c r="H206" s="13"/>
      <c r="I206" s="13"/>
      <c r="J206" s="13"/>
      <c r="K206" s="13"/>
      <c r="L206" s="13"/>
      <c r="M206" s="13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1:31" s="14" customFormat="1" ht="15.75">
      <c r="A207" s="12"/>
      <c r="B207" s="16"/>
      <c r="C207" s="15"/>
      <c r="D207" s="15"/>
      <c r="E207" s="15"/>
      <c r="F207" s="13"/>
      <c r="G207" s="13"/>
      <c r="H207" s="13"/>
      <c r="I207" s="13"/>
      <c r="J207" s="13"/>
      <c r="K207" s="13"/>
      <c r="L207" s="13"/>
      <c r="M207" s="13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1:31" s="14" customFormat="1" ht="15.75">
      <c r="A208" s="12"/>
      <c r="B208" s="16"/>
      <c r="C208" s="15"/>
      <c r="D208" s="15"/>
      <c r="E208" s="15"/>
      <c r="F208" s="13"/>
      <c r="G208" s="13"/>
      <c r="H208" s="13"/>
      <c r="I208" s="13"/>
      <c r="J208" s="13"/>
      <c r="K208" s="13"/>
      <c r="L208" s="13"/>
      <c r="M208" s="13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1:31" s="14" customFormat="1" ht="15.75">
      <c r="A209" s="12"/>
      <c r="B209" s="16"/>
      <c r="C209" s="15"/>
      <c r="D209" s="15"/>
      <c r="E209" s="15"/>
      <c r="F209" s="13"/>
      <c r="G209" s="13"/>
      <c r="H209" s="13"/>
      <c r="I209" s="13"/>
      <c r="J209" s="13"/>
      <c r="K209" s="13"/>
      <c r="L209" s="13"/>
      <c r="M209" s="13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  <row r="210" spans="1:31" s="14" customFormat="1" ht="15.75">
      <c r="A210" s="12"/>
      <c r="B210" s="16"/>
      <c r="C210" s="15"/>
      <c r="D210" s="15"/>
      <c r="E210" s="15"/>
      <c r="F210" s="13"/>
      <c r="G210" s="13"/>
      <c r="H210" s="13"/>
      <c r="I210" s="13"/>
      <c r="J210" s="13"/>
      <c r="K210" s="13"/>
      <c r="L210" s="13"/>
      <c r="M210" s="13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 spans="1:31" s="14" customFormat="1" ht="15.75">
      <c r="A211" s="12"/>
      <c r="B211" s="16"/>
      <c r="C211" s="15"/>
      <c r="D211" s="15"/>
      <c r="E211" s="15"/>
      <c r="F211" s="13"/>
      <c r="G211" s="13"/>
      <c r="H211" s="13"/>
      <c r="I211" s="13"/>
      <c r="J211" s="13"/>
      <c r="K211" s="13"/>
      <c r="L211" s="13"/>
      <c r="M211" s="13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 spans="1:31" s="14" customFormat="1" ht="15.75">
      <c r="A212" s="12"/>
      <c r="B212" s="16"/>
      <c r="C212" s="15"/>
      <c r="D212" s="15"/>
      <c r="E212" s="15"/>
      <c r="F212" s="13"/>
      <c r="G212" s="13"/>
      <c r="H212" s="13"/>
      <c r="I212" s="13"/>
      <c r="J212" s="13"/>
      <c r="K212" s="13"/>
      <c r="L212" s="13"/>
      <c r="M212" s="13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</row>
    <row r="213" spans="1:31" s="14" customFormat="1" ht="15.75">
      <c r="A213" s="12"/>
      <c r="B213" s="16"/>
      <c r="C213" s="15"/>
      <c r="D213" s="15"/>
      <c r="E213" s="15"/>
      <c r="F213" s="13"/>
      <c r="G213" s="13"/>
      <c r="H213" s="13"/>
      <c r="I213" s="13"/>
      <c r="J213" s="13"/>
      <c r="K213" s="13"/>
      <c r="L213" s="13"/>
      <c r="M213" s="13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 spans="1:31" s="14" customFormat="1" ht="15.75">
      <c r="A214" s="12"/>
      <c r="B214" s="16"/>
      <c r="C214" s="15"/>
      <c r="D214" s="15"/>
      <c r="E214" s="15"/>
      <c r="F214" s="13"/>
      <c r="G214" s="13"/>
      <c r="H214" s="13"/>
      <c r="I214" s="13"/>
      <c r="J214" s="13"/>
      <c r="K214" s="13"/>
      <c r="L214" s="13"/>
      <c r="M214" s="13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 spans="1:31" s="14" customFormat="1" ht="15.75">
      <c r="A215" s="12"/>
      <c r="B215" s="16"/>
      <c r="C215" s="15"/>
      <c r="D215" s="15"/>
      <c r="E215" s="15"/>
      <c r="F215" s="13"/>
      <c r="G215" s="13"/>
      <c r="H215" s="13"/>
      <c r="I215" s="13"/>
      <c r="J215" s="13"/>
      <c r="K215" s="13"/>
      <c r="L215" s="13"/>
      <c r="M215" s="13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1:31" s="14" customFormat="1" ht="15.75">
      <c r="A216" s="12"/>
      <c r="B216" s="16"/>
      <c r="C216" s="15"/>
      <c r="D216" s="15"/>
      <c r="E216" s="15"/>
      <c r="F216" s="13"/>
      <c r="G216" s="13"/>
      <c r="H216" s="13"/>
      <c r="I216" s="13"/>
      <c r="J216" s="13"/>
      <c r="K216" s="13"/>
      <c r="L216" s="13"/>
      <c r="M216" s="13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 spans="1:31" s="14" customFormat="1" ht="15.75">
      <c r="A217" s="12"/>
      <c r="B217" s="16"/>
      <c r="C217" s="15"/>
      <c r="D217" s="15"/>
      <c r="E217" s="15"/>
      <c r="F217" s="13"/>
      <c r="G217" s="13"/>
      <c r="H217" s="13"/>
      <c r="I217" s="13"/>
      <c r="J217" s="13"/>
      <c r="K217" s="13"/>
      <c r="L217" s="13"/>
      <c r="M217" s="13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 spans="1:31" s="14" customFormat="1" ht="15.75">
      <c r="A218" s="12"/>
      <c r="B218" s="16"/>
      <c r="C218" s="15"/>
      <c r="D218" s="15"/>
      <c r="E218" s="15"/>
      <c r="F218" s="13"/>
      <c r="G218" s="13"/>
      <c r="H218" s="13"/>
      <c r="I218" s="13"/>
      <c r="J218" s="13"/>
      <c r="K218" s="13"/>
      <c r="L218" s="13"/>
      <c r="M218" s="13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1:31" s="14" customFormat="1" ht="15.75">
      <c r="A219" s="12"/>
      <c r="B219" s="16"/>
      <c r="C219" s="15"/>
      <c r="D219" s="15"/>
      <c r="E219" s="15"/>
      <c r="F219" s="13"/>
      <c r="G219" s="13"/>
      <c r="H219" s="13"/>
      <c r="I219" s="13"/>
      <c r="J219" s="13"/>
      <c r="K219" s="13"/>
      <c r="L219" s="13"/>
      <c r="M219" s="13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 spans="1:31" s="14" customFormat="1" ht="15.75">
      <c r="A220" s="12"/>
      <c r="B220" s="16"/>
      <c r="C220" s="15"/>
      <c r="D220" s="15"/>
      <c r="E220" s="15"/>
      <c r="F220" s="13"/>
      <c r="G220" s="13"/>
      <c r="H220" s="13"/>
      <c r="I220" s="13"/>
      <c r="J220" s="13"/>
      <c r="K220" s="13"/>
      <c r="L220" s="13"/>
      <c r="M220" s="13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 spans="1:31" s="14" customFormat="1" ht="15.75">
      <c r="A221" s="12"/>
      <c r="B221" s="16"/>
      <c r="C221" s="15"/>
      <c r="D221" s="15"/>
      <c r="E221" s="15"/>
      <c r="F221" s="13"/>
      <c r="G221" s="13"/>
      <c r="H221" s="13"/>
      <c r="I221" s="13"/>
      <c r="J221" s="13"/>
      <c r="K221" s="13"/>
      <c r="L221" s="13"/>
      <c r="M221" s="13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1:31" s="14" customFormat="1" ht="15.75">
      <c r="A222" s="12"/>
      <c r="B222" s="16"/>
      <c r="C222" s="15"/>
      <c r="D222" s="15"/>
      <c r="E222" s="15"/>
      <c r="F222" s="13"/>
      <c r="G222" s="13"/>
      <c r="H222" s="13"/>
      <c r="I222" s="13"/>
      <c r="J222" s="13"/>
      <c r="K222" s="13"/>
      <c r="L222" s="13"/>
      <c r="M222" s="13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 spans="1:31" s="14" customFormat="1" ht="15.75">
      <c r="A223" s="12"/>
      <c r="B223" s="16"/>
      <c r="C223" s="15"/>
      <c r="D223" s="15"/>
      <c r="E223" s="15"/>
      <c r="F223" s="13"/>
      <c r="G223" s="13"/>
      <c r="H223" s="13"/>
      <c r="I223" s="13"/>
      <c r="J223" s="13"/>
      <c r="K223" s="13"/>
      <c r="L223" s="13"/>
      <c r="M223" s="13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 spans="1:31" s="14" customFormat="1" ht="15.75">
      <c r="A224" s="12"/>
      <c r="B224" s="16"/>
      <c r="C224" s="15"/>
      <c r="D224" s="15"/>
      <c r="E224" s="15"/>
      <c r="F224" s="13"/>
      <c r="G224" s="13"/>
      <c r="H224" s="13"/>
      <c r="I224" s="13"/>
      <c r="J224" s="13"/>
      <c r="K224" s="13"/>
      <c r="L224" s="13"/>
      <c r="M224" s="13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 spans="1:31" s="14" customFormat="1" ht="15.75">
      <c r="A225" s="12"/>
      <c r="B225" s="16"/>
      <c r="C225" s="15"/>
      <c r="D225" s="15"/>
      <c r="E225" s="15"/>
      <c r="F225" s="13"/>
      <c r="G225" s="13"/>
      <c r="H225" s="13"/>
      <c r="I225" s="13"/>
      <c r="J225" s="13"/>
      <c r="K225" s="13"/>
      <c r="L225" s="13"/>
      <c r="M225" s="13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 spans="1:31" s="14" customFormat="1" ht="15.75">
      <c r="A226" s="12"/>
      <c r="B226" s="16"/>
      <c r="C226" s="15"/>
      <c r="D226" s="15"/>
      <c r="E226" s="15"/>
      <c r="F226" s="13"/>
      <c r="G226" s="13"/>
      <c r="H226" s="13"/>
      <c r="I226" s="13"/>
      <c r="J226" s="13"/>
      <c r="K226" s="13"/>
      <c r="L226" s="13"/>
      <c r="M226" s="13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 spans="1:31" s="14" customFormat="1" ht="15.75">
      <c r="A227" s="12"/>
      <c r="B227" s="16"/>
      <c r="C227" s="15"/>
      <c r="D227" s="15"/>
      <c r="E227" s="15"/>
      <c r="F227" s="13"/>
      <c r="G227" s="13"/>
      <c r="H227" s="13"/>
      <c r="I227" s="13"/>
      <c r="J227" s="13"/>
      <c r="K227" s="13"/>
      <c r="L227" s="13"/>
      <c r="M227" s="13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 spans="1:31" s="14" customFormat="1" ht="15.75">
      <c r="A228" s="12"/>
      <c r="B228" s="16"/>
      <c r="C228" s="15"/>
      <c r="D228" s="15"/>
      <c r="E228" s="15"/>
      <c r="F228" s="13"/>
      <c r="G228" s="13"/>
      <c r="H228" s="13"/>
      <c r="I228" s="13"/>
      <c r="J228" s="13"/>
      <c r="K228" s="13"/>
      <c r="L228" s="13"/>
      <c r="M228" s="13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 spans="1:31" s="14" customFormat="1" ht="15.75">
      <c r="A229" s="12"/>
      <c r="B229" s="16"/>
      <c r="C229" s="15"/>
      <c r="D229" s="15"/>
      <c r="E229" s="15"/>
      <c r="F229" s="13"/>
      <c r="G229" s="13"/>
      <c r="H229" s="13"/>
      <c r="I229" s="13"/>
      <c r="J229" s="13"/>
      <c r="K229" s="13"/>
      <c r="L229" s="13"/>
      <c r="M229" s="13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 spans="1:31" s="14" customFormat="1" ht="15.75">
      <c r="A230" s="12"/>
      <c r="B230" s="16"/>
      <c r="C230" s="15"/>
      <c r="D230" s="15"/>
      <c r="E230" s="15"/>
      <c r="F230" s="13"/>
      <c r="G230" s="13"/>
      <c r="H230" s="13"/>
      <c r="I230" s="13"/>
      <c r="J230" s="13"/>
      <c r="K230" s="13"/>
      <c r="L230" s="13"/>
      <c r="M230" s="13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 spans="1:31" s="14" customFormat="1" ht="15.75">
      <c r="A231" s="12"/>
      <c r="B231" s="16"/>
      <c r="C231" s="15"/>
      <c r="D231" s="15"/>
      <c r="E231" s="15"/>
      <c r="F231" s="13"/>
      <c r="G231" s="13"/>
      <c r="H231" s="13"/>
      <c r="I231" s="13"/>
      <c r="J231" s="13"/>
      <c r="K231" s="13"/>
      <c r="L231" s="13"/>
      <c r="M231" s="13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 spans="1:31" s="14" customFormat="1" ht="15.75">
      <c r="A232" s="12"/>
      <c r="B232" s="16"/>
      <c r="C232" s="15"/>
      <c r="D232" s="15"/>
      <c r="E232" s="15"/>
      <c r="F232" s="13"/>
      <c r="G232" s="13"/>
      <c r="H232" s="13"/>
      <c r="I232" s="13"/>
      <c r="J232" s="13"/>
      <c r="K232" s="13"/>
      <c r="L232" s="13"/>
      <c r="M232" s="13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 spans="1:31" s="14" customFormat="1" ht="15.75">
      <c r="A233" s="12"/>
      <c r="B233" s="16"/>
      <c r="C233" s="15"/>
      <c r="D233" s="15"/>
      <c r="E233" s="15"/>
      <c r="F233" s="13"/>
      <c r="G233" s="13"/>
      <c r="H233" s="13"/>
      <c r="I233" s="13"/>
      <c r="J233" s="13"/>
      <c r="K233" s="13"/>
      <c r="L233" s="13"/>
      <c r="M233" s="13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 spans="1:31" s="14" customFormat="1" ht="15.75">
      <c r="A234" s="12"/>
      <c r="B234" s="16"/>
      <c r="C234" s="15"/>
      <c r="D234" s="15"/>
      <c r="E234" s="15"/>
      <c r="F234" s="13"/>
      <c r="G234" s="13"/>
      <c r="H234" s="13"/>
      <c r="I234" s="13"/>
      <c r="J234" s="13"/>
      <c r="K234" s="13"/>
      <c r="L234" s="13"/>
      <c r="M234" s="13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 spans="1:31" s="14" customFormat="1" ht="15.75">
      <c r="A235" s="12"/>
      <c r="B235" s="16"/>
      <c r="C235" s="15"/>
      <c r="D235" s="15"/>
      <c r="E235" s="15"/>
      <c r="F235" s="13"/>
      <c r="G235" s="13"/>
      <c r="H235" s="13"/>
      <c r="I235" s="13"/>
      <c r="J235" s="13"/>
      <c r="K235" s="13"/>
      <c r="L235" s="13"/>
      <c r="M235" s="13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 spans="1:31" s="14" customFormat="1" ht="15.75">
      <c r="A236" s="12"/>
      <c r="B236" s="16"/>
      <c r="C236" s="15"/>
      <c r="D236" s="15"/>
      <c r="E236" s="15"/>
      <c r="F236" s="13"/>
      <c r="G236" s="13"/>
      <c r="H236" s="13"/>
      <c r="I236" s="13"/>
      <c r="J236" s="13"/>
      <c r="K236" s="13"/>
      <c r="L236" s="13"/>
      <c r="M236" s="13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 spans="1:31" s="14" customFormat="1" ht="15.75">
      <c r="A237" s="12"/>
      <c r="B237" s="16"/>
      <c r="C237" s="15"/>
      <c r="D237" s="15"/>
      <c r="E237" s="15"/>
      <c r="F237" s="13"/>
      <c r="G237" s="13"/>
      <c r="H237" s="13"/>
      <c r="I237" s="13"/>
      <c r="J237" s="13"/>
      <c r="K237" s="13"/>
      <c r="L237" s="13"/>
      <c r="M237" s="13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 spans="1:31" s="14" customFormat="1" ht="15.75">
      <c r="A238" s="12"/>
      <c r="B238" s="16"/>
      <c r="C238" s="15"/>
      <c r="D238" s="15"/>
      <c r="E238" s="15"/>
      <c r="F238" s="13"/>
      <c r="G238" s="13"/>
      <c r="H238" s="13"/>
      <c r="I238" s="13"/>
      <c r="J238" s="13"/>
      <c r="K238" s="13"/>
      <c r="L238" s="13"/>
      <c r="M238" s="13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 spans="1:31" s="14" customFormat="1" ht="15.75">
      <c r="A239" s="12"/>
      <c r="B239" s="16"/>
      <c r="C239" s="15"/>
      <c r="D239" s="15"/>
      <c r="E239" s="15"/>
      <c r="F239" s="13"/>
      <c r="G239" s="13"/>
      <c r="H239" s="13"/>
      <c r="I239" s="13"/>
      <c r="J239" s="13"/>
      <c r="K239" s="13"/>
      <c r="L239" s="13"/>
      <c r="M239" s="13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 spans="1:31" s="14" customFormat="1" ht="15.75">
      <c r="A240" s="12"/>
      <c r="B240" s="16"/>
      <c r="C240" s="15"/>
      <c r="D240" s="15"/>
      <c r="E240" s="15"/>
      <c r="F240" s="13"/>
      <c r="G240" s="13"/>
      <c r="H240" s="13"/>
      <c r="I240" s="13"/>
      <c r="J240" s="13"/>
      <c r="K240" s="13"/>
      <c r="L240" s="13"/>
      <c r="M240" s="13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 spans="1:31" s="14" customFormat="1" ht="15.75">
      <c r="A241" s="12"/>
      <c r="B241" s="16"/>
      <c r="C241" s="15"/>
      <c r="D241" s="15"/>
      <c r="E241" s="15"/>
      <c r="F241" s="13"/>
      <c r="G241" s="13"/>
      <c r="H241" s="13"/>
      <c r="I241" s="13"/>
      <c r="J241" s="13"/>
      <c r="K241" s="13"/>
      <c r="L241" s="13"/>
      <c r="M241" s="13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 spans="1:31" s="14" customFormat="1" ht="15.75">
      <c r="A242" s="12"/>
      <c r="B242" s="16"/>
      <c r="C242" s="15"/>
      <c r="D242" s="15"/>
      <c r="E242" s="15"/>
      <c r="F242" s="13"/>
      <c r="G242" s="13"/>
      <c r="H242" s="13"/>
      <c r="I242" s="13"/>
      <c r="J242" s="13"/>
      <c r="K242" s="13"/>
      <c r="L242" s="13"/>
      <c r="M242" s="13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 spans="1:31" s="14" customFormat="1" ht="15.75">
      <c r="A243" s="12"/>
      <c r="B243" s="16"/>
      <c r="C243" s="15"/>
      <c r="D243" s="15"/>
      <c r="E243" s="15"/>
      <c r="F243" s="13"/>
      <c r="G243" s="13"/>
      <c r="H243" s="13"/>
      <c r="I243" s="13"/>
      <c r="J243" s="13"/>
      <c r="K243" s="13"/>
      <c r="L243" s="13"/>
      <c r="M243" s="13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 spans="1:31" s="14" customFormat="1" ht="15.75">
      <c r="A244" s="12"/>
      <c r="B244" s="16"/>
      <c r="C244" s="15"/>
      <c r="D244" s="15"/>
      <c r="E244" s="15"/>
      <c r="F244" s="13"/>
      <c r="G244" s="13"/>
      <c r="H244" s="13"/>
      <c r="I244" s="13"/>
      <c r="J244" s="13"/>
      <c r="K244" s="13"/>
      <c r="L244" s="13"/>
      <c r="M244" s="13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 spans="1:31" s="14" customFormat="1" ht="15.75">
      <c r="A245" s="12"/>
      <c r="B245" s="16"/>
      <c r="C245" s="15"/>
      <c r="D245" s="15"/>
      <c r="E245" s="15"/>
      <c r="F245" s="13"/>
      <c r="G245" s="13"/>
      <c r="H245" s="13"/>
      <c r="I245" s="13"/>
      <c r="J245" s="13"/>
      <c r="K245" s="13"/>
      <c r="L245" s="13"/>
      <c r="M245" s="13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 spans="1:31" s="14" customFormat="1" ht="15.75">
      <c r="A246" s="12"/>
      <c r="B246" s="16"/>
      <c r="C246" s="15"/>
      <c r="D246" s="15"/>
      <c r="E246" s="15"/>
      <c r="F246" s="13"/>
      <c r="G246" s="13"/>
      <c r="H246" s="13"/>
      <c r="I246" s="13"/>
      <c r="J246" s="13"/>
      <c r="K246" s="13"/>
      <c r="L246" s="13"/>
      <c r="M246" s="13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 spans="1:31" s="14" customFormat="1" ht="15.75">
      <c r="A247" s="12"/>
      <c r="B247" s="16"/>
      <c r="C247" s="15"/>
      <c r="D247" s="15"/>
      <c r="E247" s="15"/>
      <c r="F247" s="13"/>
      <c r="G247" s="13"/>
      <c r="H247" s="13"/>
      <c r="I247" s="13"/>
      <c r="J247" s="13"/>
      <c r="K247" s="13"/>
      <c r="L247" s="13"/>
      <c r="M247" s="13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 spans="1:31" s="14" customFormat="1" ht="15.75">
      <c r="A248" s="12"/>
      <c r="B248" s="16"/>
      <c r="C248" s="15"/>
      <c r="D248" s="15"/>
      <c r="E248" s="15"/>
      <c r="F248" s="13"/>
      <c r="G248" s="13"/>
      <c r="H248" s="13"/>
      <c r="I248" s="13"/>
      <c r="J248" s="13"/>
      <c r="K248" s="13"/>
      <c r="L248" s="13"/>
      <c r="M248" s="13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 spans="1:31" s="14" customFormat="1" ht="15.75">
      <c r="A249" s="12"/>
      <c r="B249" s="16"/>
      <c r="C249" s="15"/>
      <c r="D249" s="15"/>
      <c r="E249" s="15"/>
      <c r="F249" s="13"/>
      <c r="G249" s="13"/>
      <c r="H249" s="13"/>
      <c r="I249" s="13"/>
      <c r="J249" s="13"/>
      <c r="K249" s="13"/>
      <c r="L249" s="13"/>
      <c r="M249" s="13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 spans="1:31" s="14" customFormat="1" ht="15.75">
      <c r="A250" s="12"/>
      <c r="B250" s="16"/>
      <c r="C250" s="15"/>
      <c r="D250" s="15"/>
      <c r="E250" s="15"/>
      <c r="F250" s="13"/>
      <c r="G250" s="13"/>
      <c r="H250" s="13"/>
      <c r="I250" s="13"/>
      <c r="J250" s="13"/>
      <c r="K250" s="13"/>
      <c r="L250" s="13"/>
      <c r="M250" s="13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 spans="1:31" s="14" customFormat="1" ht="15.75">
      <c r="A251" s="12"/>
      <c r="B251" s="16"/>
      <c r="C251" s="15"/>
      <c r="D251" s="15"/>
      <c r="E251" s="15"/>
      <c r="F251" s="13"/>
      <c r="G251" s="13"/>
      <c r="H251" s="13"/>
      <c r="I251" s="13"/>
      <c r="J251" s="13"/>
      <c r="K251" s="13"/>
      <c r="L251" s="13"/>
      <c r="M251" s="13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 spans="1:31" s="14" customFormat="1" ht="15.75">
      <c r="A252" s="12"/>
      <c r="B252" s="16"/>
      <c r="C252" s="15"/>
      <c r="D252" s="15"/>
      <c r="E252" s="15"/>
      <c r="F252" s="13"/>
      <c r="G252" s="13"/>
      <c r="H252" s="13"/>
      <c r="I252" s="13"/>
      <c r="J252" s="13"/>
      <c r="K252" s="13"/>
      <c r="L252" s="13"/>
      <c r="M252" s="13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</row>
    <row r="253" spans="1:31" s="14" customFormat="1" ht="15.75">
      <c r="A253" s="12"/>
      <c r="B253" s="16"/>
      <c r="C253" s="15"/>
      <c r="D253" s="15"/>
      <c r="E253" s="15"/>
      <c r="F253" s="13"/>
      <c r="G253" s="13"/>
      <c r="H253" s="13"/>
      <c r="I253" s="13"/>
      <c r="J253" s="13"/>
      <c r="K253" s="13"/>
      <c r="L253" s="13"/>
      <c r="M253" s="13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 spans="1:31" s="14" customFormat="1" ht="15.75">
      <c r="A254" s="12"/>
      <c r="B254" s="16"/>
      <c r="C254" s="15"/>
      <c r="D254" s="15"/>
      <c r="E254" s="15"/>
      <c r="F254" s="13"/>
      <c r="G254" s="13"/>
      <c r="H254" s="13"/>
      <c r="I254" s="13"/>
      <c r="J254" s="13"/>
      <c r="K254" s="13"/>
      <c r="L254" s="13"/>
      <c r="M254" s="13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 spans="1:31" s="14" customFormat="1" ht="15.75">
      <c r="A255" s="12"/>
      <c r="B255" s="16"/>
      <c r="C255" s="15"/>
      <c r="D255" s="15"/>
      <c r="E255" s="15"/>
      <c r="F255" s="13"/>
      <c r="G255" s="13"/>
      <c r="H255" s="13"/>
      <c r="I255" s="13"/>
      <c r="J255" s="13"/>
      <c r="K255" s="13"/>
      <c r="L255" s="13"/>
      <c r="M255" s="13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 spans="1:31" s="14" customFormat="1" ht="15.75">
      <c r="A256" s="12"/>
      <c r="B256" s="16"/>
      <c r="C256" s="15"/>
      <c r="D256" s="15"/>
      <c r="E256" s="15"/>
      <c r="F256" s="13"/>
      <c r="G256" s="13"/>
      <c r="H256" s="13"/>
      <c r="I256" s="13"/>
      <c r="J256" s="13"/>
      <c r="K256" s="13"/>
      <c r="L256" s="13"/>
      <c r="M256" s="13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</row>
    <row r="257" spans="1:31" s="14" customFormat="1" ht="15.75">
      <c r="A257" s="12"/>
      <c r="B257" s="16"/>
      <c r="C257" s="15"/>
      <c r="D257" s="15"/>
      <c r="E257" s="15"/>
      <c r="F257" s="13"/>
      <c r="G257" s="13"/>
      <c r="H257" s="13"/>
      <c r="I257" s="13"/>
      <c r="J257" s="13"/>
      <c r="K257" s="13"/>
      <c r="L257" s="13"/>
      <c r="M257" s="13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 spans="1:31" s="14" customFormat="1" ht="15.75">
      <c r="A258" s="12"/>
      <c r="B258" s="16"/>
      <c r="C258" s="15"/>
      <c r="D258" s="15"/>
      <c r="E258" s="15"/>
      <c r="F258" s="13"/>
      <c r="G258" s="13"/>
      <c r="H258" s="13"/>
      <c r="I258" s="13"/>
      <c r="J258" s="13"/>
      <c r="K258" s="13"/>
      <c r="L258" s="13"/>
      <c r="M258" s="13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 spans="1:31" s="14" customFormat="1" ht="15.75">
      <c r="A259" s="12"/>
      <c r="B259" s="16"/>
      <c r="C259" s="15"/>
      <c r="D259" s="15"/>
      <c r="E259" s="15"/>
      <c r="F259" s="13"/>
      <c r="G259" s="13"/>
      <c r="H259" s="13"/>
      <c r="I259" s="13"/>
      <c r="J259" s="13"/>
      <c r="K259" s="13"/>
      <c r="L259" s="13"/>
      <c r="M259" s="13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</row>
    <row r="260" spans="1:31" s="14" customFormat="1" ht="15.75">
      <c r="A260" s="12"/>
      <c r="B260" s="16"/>
      <c r="C260" s="15"/>
      <c r="D260" s="15"/>
      <c r="E260" s="15"/>
      <c r="F260" s="13"/>
      <c r="G260" s="13"/>
      <c r="H260" s="13"/>
      <c r="I260" s="13"/>
      <c r="J260" s="13"/>
      <c r="K260" s="13"/>
      <c r="L260" s="13"/>
      <c r="M260" s="13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 spans="1:31" s="14" customFormat="1" ht="15.75">
      <c r="A261" s="12"/>
      <c r="B261" s="16"/>
      <c r="C261" s="15"/>
      <c r="D261" s="15"/>
      <c r="E261" s="15"/>
      <c r="F261" s="13"/>
      <c r="G261" s="13"/>
      <c r="H261" s="13"/>
      <c r="I261" s="13"/>
      <c r="J261" s="13"/>
      <c r="K261" s="13"/>
      <c r="L261" s="13"/>
      <c r="M261" s="13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1:31" s="14" customFormat="1" ht="15.75">
      <c r="A262" s="12"/>
      <c r="B262" s="16"/>
      <c r="C262" s="15"/>
      <c r="D262" s="15"/>
      <c r="E262" s="15"/>
      <c r="F262" s="13"/>
      <c r="G262" s="13"/>
      <c r="H262" s="13"/>
      <c r="I262" s="13"/>
      <c r="J262" s="13"/>
      <c r="K262" s="13"/>
      <c r="L262" s="13"/>
      <c r="M262" s="13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 spans="1:31" s="14" customFormat="1" ht="15.75">
      <c r="A263" s="12"/>
      <c r="B263" s="16"/>
      <c r="C263" s="15"/>
      <c r="D263" s="15"/>
      <c r="E263" s="15"/>
      <c r="F263" s="13"/>
      <c r="G263" s="13"/>
      <c r="H263" s="13"/>
      <c r="I263" s="13"/>
      <c r="J263" s="13"/>
      <c r="K263" s="13"/>
      <c r="L263" s="13"/>
      <c r="M263" s="13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 spans="1:31" s="14" customFormat="1" ht="15.75">
      <c r="A264" s="12"/>
      <c r="B264" s="16"/>
      <c r="C264" s="15"/>
      <c r="D264" s="15"/>
      <c r="E264" s="15"/>
      <c r="F264" s="13"/>
      <c r="G264" s="13"/>
      <c r="H264" s="13"/>
      <c r="I264" s="13"/>
      <c r="J264" s="13"/>
      <c r="K264" s="13"/>
      <c r="L264" s="13"/>
      <c r="M264" s="13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 spans="1:31" s="14" customFormat="1" ht="15.75">
      <c r="A265" s="12"/>
      <c r="B265" s="16"/>
      <c r="C265" s="15"/>
      <c r="D265" s="15"/>
      <c r="E265" s="15"/>
      <c r="F265" s="13"/>
      <c r="G265" s="13"/>
      <c r="H265" s="13"/>
      <c r="I265" s="13"/>
      <c r="J265" s="13"/>
      <c r="K265" s="13"/>
      <c r="L265" s="13"/>
      <c r="M265" s="13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 spans="1:31" s="14" customFormat="1" ht="15.75">
      <c r="A266" s="12"/>
      <c r="B266" s="16"/>
      <c r="C266" s="15"/>
      <c r="D266" s="15"/>
      <c r="E266" s="15"/>
      <c r="F266" s="13"/>
      <c r="G266" s="13"/>
      <c r="H266" s="13"/>
      <c r="I266" s="13"/>
      <c r="J266" s="13"/>
      <c r="K266" s="13"/>
      <c r="L266" s="13"/>
      <c r="M266" s="13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 spans="1:31" s="14" customFormat="1" ht="15.75">
      <c r="A267" s="12"/>
      <c r="B267" s="16"/>
      <c r="C267" s="15"/>
      <c r="D267" s="15"/>
      <c r="E267" s="15"/>
      <c r="F267" s="13"/>
      <c r="G267" s="13"/>
      <c r="H267" s="13"/>
      <c r="I267" s="13"/>
      <c r="J267" s="13"/>
      <c r="K267" s="13"/>
      <c r="L267" s="13"/>
      <c r="M267" s="13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</row>
    <row r="268" spans="1:31" s="14" customFormat="1" ht="15.75">
      <c r="A268" s="12"/>
      <c r="B268" s="16"/>
      <c r="C268" s="15"/>
      <c r="D268" s="15"/>
      <c r="E268" s="15"/>
      <c r="F268" s="13"/>
      <c r="G268" s="13"/>
      <c r="H268" s="13"/>
      <c r="I268" s="13"/>
      <c r="J268" s="13"/>
      <c r="K268" s="13"/>
      <c r="L268" s="13"/>
      <c r="M268" s="13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 spans="1:31" s="14" customFormat="1" ht="15.75">
      <c r="A269" s="12"/>
      <c r="B269" s="16"/>
      <c r="C269" s="15"/>
      <c r="D269" s="15"/>
      <c r="E269" s="15"/>
      <c r="F269" s="13"/>
      <c r="G269" s="13"/>
      <c r="H269" s="13"/>
      <c r="I269" s="13"/>
      <c r="J269" s="13"/>
      <c r="K269" s="13"/>
      <c r="L269" s="13"/>
      <c r="M269" s="13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 spans="1:31" s="14" customFormat="1" ht="15.75">
      <c r="A270" s="12"/>
      <c r="B270" s="16"/>
      <c r="C270" s="15"/>
      <c r="D270" s="15"/>
      <c r="E270" s="15"/>
      <c r="F270" s="13"/>
      <c r="G270" s="13"/>
      <c r="H270" s="13"/>
      <c r="I270" s="13"/>
      <c r="J270" s="13"/>
      <c r="K270" s="13"/>
      <c r="L270" s="13"/>
      <c r="M270" s="13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 spans="1:31" s="14" customFormat="1" ht="15.75">
      <c r="A271" s="12"/>
      <c r="B271" s="16"/>
      <c r="C271" s="15"/>
      <c r="D271" s="15"/>
      <c r="E271" s="15"/>
      <c r="F271" s="13"/>
      <c r="G271" s="13"/>
      <c r="H271" s="13"/>
      <c r="I271" s="13"/>
      <c r="J271" s="13"/>
      <c r="K271" s="13"/>
      <c r="L271" s="13"/>
      <c r="M271" s="13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 spans="1:31" s="14" customFormat="1" ht="15.75">
      <c r="A272" s="12"/>
      <c r="B272" s="16"/>
      <c r="C272" s="15"/>
      <c r="D272" s="15"/>
      <c r="E272" s="15"/>
      <c r="F272" s="13"/>
      <c r="G272" s="13"/>
      <c r="H272" s="13"/>
      <c r="I272" s="13"/>
      <c r="J272" s="13"/>
      <c r="K272" s="13"/>
      <c r="L272" s="13"/>
      <c r="M272" s="13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 spans="1:31" s="14" customFormat="1" ht="15.75">
      <c r="A273" s="12"/>
      <c r="B273" s="16"/>
      <c r="C273" s="15"/>
      <c r="D273" s="15"/>
      <c r="E273" s="15"/>
      <c r="F273" s="13"/>
      <c r="G273" s="13"/>
      <c r="H273" s="13"/>
      <c r="I273" s="13"/>
      <c r="J273" s="13"/>
      <c r="K273" s="13"/>
      <c r="L273" s="13"/>
      <c r="M273" s="13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 spans="1:31" s="14" customFormat="1" ht="15.75">
      <c r="A274" s="12"/>
      <c r="B274" s="16"/>
      <c r="C274" s="15"/>
      <c r="D274" s="15"/>
      <c r="E274" s="15"/>
      <c r="F274" s="13"/>
      <c r="G274" s="13"/>
      <c r="H274" s="13"/>
      <c r="I274" s="13"/>
      <c r="J274" s="13"/>
      <c r="K274" s="13"/>
      <c r="L274" s="13"/>
      <c r="M274" s="13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 spans="1:31" s="14" customFormat="1" ht="15.75">
      <c r="A275" s="12"/>
      <c r="B275" s="16"/>
      <c r="C275" s="15"/>
      <c r="D275" s="15"/>
      <c r="E275" s="15"/>
      <c r="F275" s="13"/>
      <c r="G275" s="13"/>
      <c r="H275" s="13"/>
      <c r="I275" s="13"/>
      <c r="J275" s="13"/>
      <c r="K275" s="13"/>
      <c r="L275" s="13"/>
      <c r="M275" s="13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 spans="1:31" s="14" customFormat="1" ht="15.75">
      <c r="A276" s="12"/>
      <c r="B276" s="16"/>
      <c r="C276" s="15"/>
      <c r="D276" s="15"/>
      <c r="E276" s="15"/>
      <c r="F276" s="13"/>
      <c r="G276" s="13"/>
      <c r="H276" s="13"/>
      <c r="I276" s="13"/>
      <c r="J276" s="13"/>
      <c r="K276" s="13"/>
      <c r="L276" s="13"/>
      <c r="M276" s="13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 spans="1:31" s="14" customFormat="1" ht="15.75">
      <c r="A277" s="12"/>
      <c r="B277" s="16"/>
      <c r="C277" s="15"/>
      <c r="D277" s="15"/>
      <c r="E277" s="15"/>
      <c r="F277" s="13"/>
      <c r="G277" s="13"/>
      <c r="H277" s="13"/>
      <c r="I277" s="13"/>
      <c r="J277" s="13"/>
      <c r="K277" s="13"/>
      <c r="L277" s="13"/>
      <c r="M277" s="13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 spans="1:31" s="14" customFormat="1" ht="15.75">
      <c r="A278" s="12"/>
      <c r="B278" s="16"/>
      <c r="C278" s="15"/>
      <c r="D278" s="15"/>
      <c r="E278" s="15"/>
      <c r="F278" s="13"/>
      <c r="G278" s="13"/>
      <c r="H278" s="13"/>
      <c r="I278" s="13"/>
      <c r="J278" s="13"/>
      <c r="K278" s="13"/>
      <c r="L278" s="13"/>
      <c r="M278" s="13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 spans="1:31" s="14" customFormat="1" ht="15.75">
      <c r="A279" s="12"/>
      <c r="B279" s="16"/>
      <c r="C279" s="15"/>
      <c r="D279" s="15"/>
      <c r="E279" s="15"/>
      <c r="F279" s="13"/>
      <c r="G279" s="13"/>
      <c r="H279" s="13"/>
      <c r="I279" s="13"/>
      <c r="J279" s="13"/>
      <c r="K279" s="13"/>
      <c r="L279" s="13"/>
      <c r="M279" s="13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 spans="1:31" s="14" customFormat="1" ht="15.75">
      <c r="A280" s="12"/>
      <c r="B280" s="16"/>
      <c r="C280" s="15"/>
      <c r="D280" s="15"/>
      <c r="E280" s="15"/>
      <c r="F280" s="13"/>
      <c r="G280" s="13"/>
      <c r="H280" s="13"/>
      <c r="I280" s="13"/>
      <c r="J280" s="13"/>
      <c r="K280" s="13"/>
      <c r="L280" s="13"/>
      <c r="M280" s="13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 spans="1:31" s="14" customFormat="1" ht="15.75">
      <c r="A281" s="12"/>
      <c r="B281" s="16"/>
      <c r="C281" s="15"/>
      <c r="D281" s="15"/>
      <c r="E281" s="15"/>
      <c r="F281" s="13"/>
      <c r="G281" s="13"/>
      <c r="H281" s="13"/>
      <c r="I281" s="13"/>
      <c r="J281" s="13"/>
      <c r="K281" s="13"/>
      <c r="L281" s="13"/>
      <c r="M281" s="13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 spans="1:31" s="14" customFormat="1" ht="15.75">
      <c r="A282" s="12"/>
      <c r="B282" s="16"/>
      <c r="C282" s="15"/>
      <c r="D282" s="15"/>
      <c r="E282" s="15"/>
      <c r="F282" s="13"/>
      <c r="G282" s="13"/>
      <c r="H282" s="13"/>
      <c r="I282" s="13"/>
      <c r="J282" s="13"/>
      <c r="K282" s="13"/>
      <c r="L282" s="13"/>
      <c r="M282" s="13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 spans="1:31" s="14" customFormat="1" ht="15.75">
      <c r="A283" s="12"/>
      <c r="B283" s="16"/>
      <c r="C283" s="15"/>
      <c r="D283" s="15"/>
      <c r="E283" s="15"/>
      <c r="F283" s="13"/>
      <c r="G283" s="13"/>
      <c r="H283" s="13"/>
      <c r="I283" s="13"/>
      <c r="J283" s="13"/>
      <c r="K283" s="13"/>
      <c r="L283" s="13"/>
      <c r="M283" s="13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 spans="1:31" s="14" customFormat="1" ht="15.75">
      <c r="A284" s="12"/>
      <c r="B284" s="16"/>
      <c r="C284" s="15"/>
      <c r="D284" s="15"/>
      <c r="E284" s="15"/>
      <c r="F284" s="13"/>
      <c r="G284" s="13"/>
      <c r="H284" s="13"/>
      <c r="I284" s="13"/>
      <c r="J284" s="13"/>
      <c r="K284" s="13"/>
      <c r="L284" s="13"/>
      <c r="M284" s="13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 spans="1:31" s="14" customFormat="1" ht="15.75">
      <c r="A285" s="12"/>
      <c r="B285" s="16"/>
      <c r="C285" s="15"/>
      <c r="D285" s="15"/>
      <c r="E285" s="15"/>
      <c r="F285" s="13"/>
      <c r="G285" s="13"/>
      <c r="H285" s="13"/>
      <c r="I285" s="13"/>
      <c r="J285" s="13"/>
      <c r="K285" s="13"/>
      <c r="L285" s="13"/>
      <c r="M285" s="13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 spans="1:31" s="14" customFormat="1" ht="15.75">
      <c r="A286" s="12"/>
      <c r="B286" s="16"/>
      <c r="C286" s="15"/>
      <c r="D286" s="15"/>
      <c r="E286" s="15"/>
      <c r="F286" s="13"/>
      <c r="G286" s="13"/>
      <c r="H286" s="13"/>
      <c r="I286" s="13"/>
      <c r="J286" s="13"/>
      <c r="K286" s="13"/>
      <c r="L286" s="13"/>
      <c r="M286" s="13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 spans="1:31" s="14" customFormat="1" ht="15.75">
      <c r="A287" s="12"/>
      <c r="B287" s="16"/>
      <c r="C287" s="15"/>
      <c r="D287" s="15"/>
      <c r="E287" s="15"/>
      <c r="F287" s="13"/>
      <c r="G287" s="13"/>
      <c r="H287" s="13"/>
      <c r="I287" s="13"/>
      <c r="J287" s="13"/>
      <c r="K287" s="13"/>
      <c r="L287" s="13"/>
      <c r="M287" s="13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 spans="1:31" s="14" customFormat="1" ht="15.75">
      <c r="A288" s="12"/>
      <c r="B288" s="16"/>
      <c r="C288" s="15"/>
      <c r="D288" s="15"/>
      <c r="E288" s="15"/>
      <c r="F288" s="13"/>
      <c r="G288" s="13"/>
      <c r="H288" s="13"/>
      <c r="I288" s="13"/>
      <c r="J288" s="13"/>
      <c r="K288" s="13"/>
      <c r="L288" s="13"/>
      <c r="M288" s="13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 spans="1:31" s="14" customFormat="1" ht="15.75">
      <c r="A289" s="12"/>
      <c r="B289" s="16"/>
      <c r="C289" s="15"/>
      <c r="D289" s="15"/>
      <c r="E289" s="15"/>
      <c r="F289" s="13"/>
      <c r="G289" s="13"/>
      <c r="H289" s="13"/>
      <c r="I289" s="13"/>
      <c r="J289" s="13"/>
      <c r="K289" s="13"/>
      <c r="L289" s="13"/>
      <c r="M289" s="13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 spans="1:31" s="14" customFormat="1" ht="15.75">
      <c r="A290" s="12"/>
      <c r="B290" s="16"/>
      <c r="C290" s="15"/>
      <c r="D290" s="15"/>
      <c r="E290" s="15"/>
      <c r="F290" s="13"/>
      <c r="G290" s="13"/>
      <c r="H290" s="13"/>
      <c r="I290" s="13"/>
      <c r="J290" s="13"/>
      <c r="K290" s="13"/>
      <c r="L290" s="13"/>
      <c r="M290" s="13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 spans="1:31" s="14" customFormat="1" ht="15.75">
      <c r="A291" s="12"/>
      <c r="B291" s="16"/>
      <c r="C291" s="15"/>
      <c r="D291" s="15"/>
      <c r="E291" s="15"/>
      <c r="F291" s="13"/>
      <c r="G291" s="13"/>
      <c r="H291" s="13"/>
      <c r="I291" s="13"/>
      <c r="J291" s="13"/>
      <c r="K291" s="13"/>
      <c r="L291" s="13"/>
      <c r="M291" s="13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 spans="1:31" s="14" customFormat="1" ht="15.75">
      <c r="A292" s="12"/>
      <c r="B292" s="16"/>
      <c r="C292" s="15"/>
      <c r="D292" s="15"/>
      <c r="E292" s="15"/>
      <c r="F292" s="13"/>
      <c r="G292" s="13"/>
      <c r="H292" s="13"/>
      <c r="I292" s="13"/>
      <c r="J292" s="13"/>
      <c r="K292" s="13"/>
      <c r="L292" s="13"/>
      <c r="M292" s="13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 spans="1:31" s="14" customFormat="1" ht="15.75">
      <c r="A293" s="12"/>
      <c r="B293" s="16"/>
      <c r="C293" s="15"/>
      <c r="D293" s="15"/>
      <c r="E293" s="15"/>
      <c r="F293" s="13"/>
      <c r="G293" s="13"/>
      <c r="H293" s="13"/>
      <c r="I293" s="13"/>
      <c r="J293" s="13"/>
      <c r="K293" s="13"/>
      <c r="L293" s="13"/>
      <c r="M293" s="13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</row>
    <row r="294" spans="1:31" s="14" customFormat="1" ht="15.75">
      <c r="A294" s="12"/>
      <c r="B294" s="16"/>
      <c r="C294" s="15"/>
      <c r="D294" s="15"/>
      <c r="E294" s="15"/>
      <c r="F294" s="13"/>
      <c r="G294" s="13"/>
      <c r="H294" s="13"/>
      <c r="I294" s="13"/>
      <c r="J294" s="13"/>
      <c r="K294" s="13"/>
      <c r="L294" s="13"/>
      <c r="M294" s="13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 spans="1:31" s="14" customFormat="1" ht="15.75">
      <c r="A295" s="12"/>
      <c r="B295" s="16"/>
      <c r="C295" s="15"/>
      <c r="D295" s="15"/>
      <c r="E295" s="15"/>
      <c r="F295" s="13"/>
      <c r="G295" s="13"/>
      <c r="H295" s="13"/>
      <c r="I295" s="13"/>
      <c r="J295" s="13"/>
      <c r="K295" s="13"/>
      <c r="L295" s="13"/>
      <c r="M295" s="13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 spans="1:31" s="14" customFormat="1" ht="15.75">
      <c r="A296" s="12"/>
      <c r="B296" s="16"/>
      <c r="C296" s="15"/>
      <c r="D296" s="15"/>
      <c r="E296" s="15"/>
      <c r="F296" s="13"/>
      <c r="G296" s="13"/>
      <c r="H296" s="13"/>
      <c r="I296" s="13"/>
      <c r="J296" s="13"/>
      <c r="K296" s="13"/>
      <c r="L296" s="13"/>
      <c r="M296" s="13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 spans="1:31" s="14" customFormat="1" ht="15.75">
      <c r="A297" s="12"/>
      <c r="B297" s="16"/>
      <c r="C297" s="15"/>
      <c r="D297" s="15"/>
      <c r="E297" s="15"/>
      <c r="F297" s="13"/>
      <c r="G297" s="13"/>
      <c r="H297" s="13"/>
      <c r="I297" s="13"/>
      <c r="J297" s="13"/>
      <c r="K297" s="13"/>
      <c r="L297" s="13"/>
      <c r="M297" s="13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 spans="1:31" s="14" customFormat="1" ht="15.75">
      <c r="A298" s="12"/>
      <c r="B298" s="16"/>
      <c r="C298" s="15"/>
      <c r="D298" s="15"/>
      <c r="E298" s="15"/>
      <c r="F298" s="13"/>
      <c r="G298" s="13"/>
      <c r="H298" s="13"/>
      <c r="I298" s="13"/>
      <c r="J298" s="13"/>
      <c r="K298" s="13"/>
      <c r="L298" s="13"/>
      <c r="M298" s="13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 spans="1:31" s="14" customFormat="1" ht="15.75">
      <c r="A299" s="12"/>
      <c r="B299" s="16"/>
      <c r="C299" s="15"/>
      <c r="D299" s="15"/>
      <c r="E299" s="15"/>
      <c r="F299" s="13"/>
      <c r="G299" s="13"/>
      <c r="H299" s="13"/>
      <c r="I299" s="13"/>
      <c r="J299" s="13"/>
      <c r="K299" s="13"/>
      <c r="L299" s="13"/>
      <c r="M299" s="13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 spans="1:31" s="14" customFormat="1" ht="15.75">
      <c r="A300" s="12"/>
      <c r="B300" s="16"/>
      <c r="C300" s="15"/>
      <c r="D300" s="15"/>
      <c r="E300" s="15"/>
      <c r="F300" s="13"/>
      <c r="G300" s="13"/>
      <c r="H300" s="13"/>
      <c r="I300" s="13"/>
      <c r="J300" s="13"/>
      <c r="K300" s="13"/>
      <c r="L300" s="13"/>
      <c r="M300" s="13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 spans="1:31" s="14" customFormat="1" ht="15.75">
      <c r="A301" s="12"/>
      <c r="B301" s="16"/>
      <c r="C301" s="15"/>
      <c r="D301" s="15"/>
      <c r="E301" s="15"/>
      <c r="F301" s="13"/>
      <c r="G301" s="13"/>
      <c r="H301" s="13"/>
      <c r="I301" s="13"/>
      <c r="J301" s="13"/>
      <c r="K301" s="13"/>
      <c r="L301" s="13"/>
      <c r="M301" s="13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 spans="1:31" s="14" customFormat="1" ht="15.75">
      <c r="A302" s="12"/>
      <c r="B302" s="16"/>
      <c r="C302" s="15"/>
      <c r="D302" s="15"/>
      <c r="E302" s="15"/>
      <c r="F302" s="13"/>
      <c r="G302" s="13"/>
      <c r="H302" s="13"/>
      <c r="I302" s="13"/>
      <c r="J302" s="13"/>
      <c r="K302" s="13"/>
      <c r="L302" s="13"/>
      <c r="M302" s="13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 spans="1:31" s="14" customFormat="1" ht="15.75">
      <c r="A303" s="12"/>
      <c r="B303" s="16"/>
      <c r="C303" s="15"/>
      <c r="D303" s="15"/>
      <c r="E303" s="15"/>
      <c r="F303" s="13"/>
      <c r="G303" s="13"/>
      <c r="H303" s="13"/>
      <c r="I303" s="13"/>
      <c r="J303" s="13"/>
      <c r="K303" s="13"/>
      <c r="L303" s="13"/>
      <c r="M303" s="13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 spans="1:31" s="14" customFormat="1" ht="15.75">
      <c r="A304" s="12"/>
      <c r="B304" s="16"/>
      <c r="C304" s="15"/>
      <c r="D304" s="15"/>
      <c r="E304" s="15"/>
      <c r="F304" s="13"/>
      <c r="G304" s="13"/>
      <c r="H304" s="13"/>
      <c r="I304" s="13"/>
      <c r="J304" s="13"/>
      <c r="K304" s="13"/>
      <c r="L304" s="13"/>
      <c r="M304" s="13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</row>
    <row r="305" spans="1:31" s="14" customFormat="1" ht="15.75">
      <c r="A305" s="12"/>
      <c r="B305" s="16"/>
      <c r="C305" s="15"/>
      <c r="D305" s="15"/>
      <c r="E305" s="15"/>
      <c r="F305" s="13"/>
      <c r="G305" s="13"/>
      <c r="H305" s="13"/>
      <c r="I305" s="13"/>
      <c r="J305" s="13"/>
      <c r="K305" s="13"/>
      <c r="L305" s="13"/>
      <c r="M305" s="13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 spans="1:31" s="14" customFormat="1" ht="15.75">
      <c r="A306" s="12"/>
      <c r="B306" s="16"/>
      <c r="C306" s="15"/>
      <c r="D306" s="15"/>
      <c r="E306" s="15"/>
      <c r="F306" s="13"/>
      <c r="G306" s="13"/>
      <c r="H306" s="13"/>
      <c r="I306" s="13"/>
      <c r="J306" s="13"/>
      <c r="K306" s="13"/>
      <c r="L306" s="13"/>
      <c r="M306" s="13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 spans="1:31" s="14" customFormat="1" ht="15.75">
      <c r="A307" s="12"/>
      <c r="B307" s="16"/>
      <c r="C307" s="15"/>
      <c r="D307" s="15"/>
      <c r="E307" s="15"/>
      <c r="F307" s="13"/>
      <c r="G307" s="13"/>
      <c r="H307" s="13"/>
      <c r="I307" s="13"/>
      <c r="J307" s="13"/>
      <c r="K307" s="13"/>
      <c r="L307" s="13"/>
      <c r="M307" s="13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 spans="1:31" s="14" customFormat="1" ht="15.75">
      <c r="A308" s="12"/>
      <c r="B308" s="16"/>
      <c r="C308" s="15"/>
      <c r="D308" s="15"/>
      <c r="E308" s="15"/>
      <c r="F308" s="13"/>
      <c r="G308" s="13"/>
      <c r="H308" s="13"/>
      <c r="I308" s="13"/>
      <c r="J308" s="13"/>
      <c r="K308" s="13"/>
      <c r="L308" s="13"/>
      <c r="M308" s="13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 spans="1:31" s="14" customFormat="1" ht="15.75">
      <c r="A309" s="12"/>
      <c r="B309" s="16"/>
      <c r="C309" s="15"/>
      <c r="D309" s="15"/>
      <c r="E309" s="15"/>
      <c r="F309" s="13"/>
      <c r="G309" s="13"/>
      <c r="H309" s="13"/>
      <c r="I309" s="13"/>
      <c r="J309" s="13"/>
      <c r="K309" s="13"/>
      <c r="L309" s="13"/>
      <c r="M309" s="13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 spans="1:31" s="14" customFormat="1" ht="15.75">
      <c r="A310" s="12"/>
      <c r="B310" s="16"/>
      <c r="C310" s="15"/>
      <c r="D310" s="15"/>
      <c r="E310" s="15"/>
      <c r="F310" s="13"/>
      <c r="G310" s="13"/>
      <c r="H310" s="13"/>
      <c r="I310" s="13"/>
      <c r="J310" s="13"/>
      <c r="K310" s="13"/>
      <c r="L310" s="13"/>
      <c r="M310" s="13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 spans="1:31" s="14" customFormat="1" ht="15.75">
      <c r="A311" s="12"/>
      <c r="B311" s="16"/>
      <c r="C311" s="15"/>
      <c r="D311" s="15"/>
      <c r="E311" s="15"/>
      <c r="F311" s="13"/>
      <c r="G311" s="13"/>
      <c r="H311" s="13"/>
      <c r="I311" s="13"/>
      <c r="J311" s="13"/>
      <c r="K311" s="13"/>
      <c r="L311" s="13"/>
      <c r="M311" s="13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 spans="1:31" s="14" customFormat="1" ht="15.75">
      <c r="A312" s="12"/>
      <c r="B312" s="16"/>
      <c r="C312" s="15"/>
      <c r="D312" s="15"/>
      <c r="E312" s="15"/>
      <c r="F312" s="13"/>
      <c r="G312" s="13"/>
      <c r="H312" s="13"/>
      <c r="I312" s="13"/>
      <c r="J312" s="13"/>
      <c r="K312" s="13"/>
      <c r="L312" s="13"/>
      <c r="M312" s="13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 spans="1:31" s="14" customFormat="1" ht="15.75">
      <c r="A313" s="12"/>
      <c r="B313" s="16"/>
      <c r="C313" s="15"/>
      <c r="D313" s="15"/>
      <c r="E313" s="15"/>
      <c r="F313" s="13"/>
      <c r="G313" s="13"/>
      <c r="H313" s="13"/>
      <c r="I313" s="13"/>
      <c r="J313" s="13"/>
      <c r="K313" s="13"/>
      <c r="L313" s="13"/>
      <c r="M313" s="13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 spans="1:31" s="14" customFormat="1" ht="15.75">
      <c r="A314" s="12"/>
      <c r="B314" s="16"/>
      <c r="C314" s="15"/>
      <c r="D314" s="15"/>
      <c r="E314" s="15"/>
      <c r="F314" s="13"/>
      <c r="G314" s="13"/>
      <c r="H314" s="13"/>
      <c r="I314" s="13"/>
      <c r="J314" s="13"/>
      <c r="K314" s="13"/>
      <c r="L314" s="13"/>
      <c r="M314" s="13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 spans="1:31" s="14" customFormat="1" ht="15.75">
      <c r="A315" s="12"/>
      <c r="B315" s="16"/>
      <c r="C315" s="15"/>
      <c r="D315" s="15"/>
      <c r="E315" s="15"/>
      <c r="F315" s="13"/>
      <c r="G315" s="13"/>
      <c r="H315" s="13"/>
      <c r="I315" s="13"/>
      <c r="J315" s="13"/>
      <c r="K315" s="13"/>
      <c r="L315" s="13"/>
      <c r="M315" s="13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 spans="1:31" s="14" customFormat="1" ht="15.75">
      <c r="A316" s="12"/>
      <c r="B316" s="16"/>
      <c r="C316" s="15"/>
      <c r="D316" s="15"/>
      <c r="E316" s="15"/>
      <c r="F316" s="13"/>
      <c r="G316" s="13"/>
      <c r="H316" s="13"/>
      <c r="I316" s="13"/>
      <c r="J316" s="13"/>
      <c r="K316" s="13"/>
      <c r="L316" s="13"/>
      <c r="M316" s="13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 spans="1:31" s="14" customFormat="1" ht="15.75">
      <c r="A317" s="12"/>
      <c r="B317" s="16"/>
      <c r="C317" s="15"/>
      <c r="D317" s="15"/>
      <c r="E317" s="15"/>
      <c r="F317" s="13"/>
      <c r="G317" s="13"/>
      <c r="H317" s="13"/>
      <c r="I317" s="13"/>
      <c r="J317" s="13"/>
      <c r="K317" s="13"/>
      <c r="L317" s="13"/>
      <c r="M317" s="13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 spans="1:31" s="14" customFormat="1" ht="15.75">
      <c r="A318" s="12"/>
      <c r="B318" s="16"/>
      <c r="C318" s="15"/>
      <c r="D318" s="15"/>
      <c r="E318" s="15"/>
      <c r="F318" s="13"/>
      <c r="G318" s="13"/>
      <c r="H318" s="13"/>
      <c r="I318" s="13"/>
      <c r="J318" s="13"/>
      <c r="K318" s="13"/>
      <c r="L318" s="13"/>
      <c r="M318" s="13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 spans="1:31" s="14" customFormat="1" ht="15.75">
      <c r="A319" s="12"/>
      <c r="B319" s="16"/>
      <c r="C319" s="15"/>
      <c r="D319" s="15"/>
      <c r="E319" s="15"/>
      <c r="F319" s="13"/>
      <c r="G319" s="13"/>
      <c r="H319" s="13"/>
      <c r="I319" s="13"/>
      <c r="J319" s="13"/>
      <c r="K319" s="13"/>
      <c r="L319" s="13"/>
      <c r="M319" s="13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 spans="1:31" s="14" customFormat="1" ht="15.75">
      <c r="A320" s="12"/>
      <c r="B320" s="16"/>
      <c r="C320" s="15"/>
      <c r="D320" s="15"/>
      <c r="E320" s="15"/>
      <c r="F320" s="13"/>
      <c r="G320" s="13"/>
      <c r="H320" s="13"/>
      <c r="I320" s="13"/>
      <c r="J320" s="13"/>
      <c r="K320" s="13"/>
      <c r="L320" s="13"/>
      <c r="M320" s="13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 spans="1:31" s="14" customFormat="1" ht="15.75">
      <c r="A321" s="12"/>
      <c r="B321" s="16"/>
      <c r="C321" s="15"/>
      <c r="D321" s="15"/>
      <c r="E321" s="15"/>
      <c r="F321" s="13"/>
      <c r="G321" s="13"/>
      <c r="H321" s="13"/>
      <c r="I321" s="13"/>
      <c r="J321" s="13"/>
      <c r="K321" s="13"/>
      <c r="L321" s="13"/>
      <c r="M321" s="13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 spans="1:31" s="14" customFormat="1" ht="15.75">
      <c r="A322" s="12"/>
      <c r="B322" s="16"/>
      <c r="C322" s="15"/>
      <c r="D322" s="15"/>
      <c r="E322" s="15"/>
      <c r="F322" s="13"/>
      <c r="G322" s="13"/>
      <c r="H322" s="13"/>
      <c r="I322" s="13"/>
      <c r="J322" s="13"/>
      <c r="K322" s="13"/>
      <c r="L322" s="13"/>
      <c r="M322" s="13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1:31" s="14" customFormat="1" ht="15.75">
      <c r="A323" s="12"/>
      <c r="B323" s="16"/>
      <c r="C323" s="15"/>
      <c r="D323" s="15"/>
      <c r="E323" s="15"/>
      <c r="F323" s="13"/>
      <c r="G323" s="13"/>
      <c r="H323" s="13"/>
      <c r="I323" s="13"/>
      <c r="J323" s="13"/>
      <c r="K323" s="13"/>
      <c r="L323" s="13"/>
      <c r="M323" s="13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 spans="1:31" s="14" customFormat="1" ht="15.75">
      <c r="A324" s="12"/>
      <c r="B324" s="16"/>
      <c r="C324" s="15"/>
      <c r="D324" s="15"/>
      <c r="E324" s="15"/>
      <c r="F324" s="13"/>
      <c r="G324" s="13"/>
      <c r="H324" s="13"/>
      <c r="I324" s="13"/>
      <c r="J324" s="13"/>
      <c r="K324" s="13"/>
      <c r="L324" s="13"/>
      <c r="M324" s="13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</sheetData>
  <sheetProtection/>
  <mergeCells count="46">
    <mergeCell ref="R5:W6"/>
    <mergeCell ref="I5:N6"/>
    <mergeCell ref="O7:O11"/>
    <mergeCell ref="P7:P11"/>
    <mergeCell ref="Q7:Q11"/>
    <mergeCell ref="O5:Q6"/>
    <mergeCell ref="U9:U11"/>
    <mergeCell ref="I8:I11"/>
    <mergeCell ref="V7:W7"/>
    <mergeCell ref="S7:U7"/>
    <mergeCell ref="A1:AB1"/>
    <mergeCell ref="A2:AB2"/>
    <mergeCell ref="A3:AB3"/>
    <mergeCell ref="A4:AB4"/>
    <mergeCell ref="A5:A11"/>
    <mergeCell ref="AB5:AB11"/>
    <mergeCell ref="L8:L11"/>
    <mergeCell ref="J8:J11"/>
    <mergeCell ref="I7:J7"/>
    <mergeCell ref="K7:K11"/>
    <mergeCell ref="C5:C11"/>
    <mergeCell ref="D5:D11"/>
    <mergeCell ref="E5:E11"/>
    <mergeCell ref="F5:H6"/>
    <mergeCell ref="F7:F11"/>
    <mergeCell ref="G7:H7"/>
    <mergeCell ref="G8:G11"/>
    <mergeCell ref="H8:H11"/>
    <mergeCell ref="X7:X11"/>
    <mergeCell ref="Y7:AA7"/>
    <mergeCell ref="M9:M11"/>
    <mergeCell ref="N9:N11"/>
    <mergeCell ref="T9:T11"/>
    <mergeCell ref="L7:N7"/>
    <mergeCell ref="R7:R11"/>
    <mergeCell ref="AA9:AA11"/>
    <mergeCell ref="B16:AB16"/>
    <mergeCell ref="M8:N8"/>
    <mergeCell ref="S8:S11"/>
    <mergeCell ref="T8:U8"/>
    <mergeCell ref="Y8:Y11"/>
    <mergeCell ref="Z8:AA8"/>
    <mergeCell ref="V8:V11"/>
    <mergeCell ref="W8:W11"/>
    <mergeCell ref="Z9:Z11"/>
    <mergeCell ref="B5:B11"/>
  </mergeCells>
  <printOptions horizontalCentered="1"/>
  <pageMargins left="0.1968503937007874" right="0" top="0.1968503937007874" bottom="0.2362204724409449" header="0.3937007874015748" footer="0.35433070866141736"/>
  <pageSetup fitToHeight="0" horizontalDpi="600" verticalDpi="600" orientation="landscape" paperSize="9" scale="75" r:id="rId1"/>
  <headerFooter>
    <oddFooter>&amp;R&amp;"Times New Roman,Regular"&amp;14&amp;P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0"/>
  <sheetViews>
    <sheetView zoomScale="55" zoomScaleNormal="55" zoomScalePageLayoutView="0" workbookViewId="0" topLeftCell="A10">
      <selection activeCell="B25" sqref="B25"/>
    </sheetView>
  </sheetViews>
  <sheetFormatPr defaultColWidth="9.140625" defaultRowHeight="15"/>
  <cols>
    <col min="1" max="1" width="5.140625" style="9" customWidth="1"/>
    <col min="2" max="2" width="31.421875" style="7" customWidth="1"/>
    <col min="3" max="3" width="10.00390625" style="8" customWidth="1"/>
    <col min="4" max="4" width="10.140625" style="8" customWidth="1"/>
    <col min="5" max="5" width="11.7109375" style="8" customWidth="1"/>
    <col min="6" max="6" width="12.7109375" style="19" customWidth="1"/>
    <col min="7" max="7" width="15.57421875" style="6" customWidth="1"/>
    <col min="8" max="8" width="11.140625" style="6" customWidth="1"/>
    <col min="9" max="9" width="11.140625" style="70" customWidth="1"/>
    <col min="10" max="10" width="9.28125" style="6" customWidth="1"/>
    <col min="11" max="11" width="11.421875" style="6" customWidth="1"/>
    <col min="12" max="12" width="10.00390625" style="70" customWidth="1"/>
    <col min="13" max="14" width="10.140625" style="70" customWidth="1"/>
    <col min="15" max="15" width="9.8515625" style="70" customWidth="1"/>
    <col min="16" max="16" width="15.00390625" style="70" hidden="1" customWidth="1"/>
    <col min="17" max="18" width="10.140625" style="6" customWidth="1"/>
    <col min="19" max="19" width="12.00390625" style="6" customWidth="1"/>
    <col min="20" max="20" width="10.00390625" style="6" customWidth="1"/>
    <col min="21" max="21" width="11.57421875" style="6" customWidth="1"/>
    <col min="22" max="22" width="11.140625" style="6" hidden="1" customWidth="1"/>
    <col min="23" max="23" width="10.7109375" style="6" hidden="1" customWidth="1"/>
    <col min="24" max="24" width="12.28125" style="6" hidden="1" customWidth="1"/>
    <col min="25" max="25" width="10.421875" style="6" hidden="1" customWidth="1"/>
    <col min="26" max="26" width="10.7109375" style="6" hidden="1" customWidth="1"/>
    <col min="27" max="27" width="10.421875" style="6" customWidth="1"/>
    <col min="28" max="16384" width="9.140625" style="1" customWidth="1"/>
  </cols>
  <sheetData>
    <row r="1" spans="1:27" s="26" customFormat="1" ht="32.25" customHeight="1">
      <c r="A1" s="484" t="s">
        <v>81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</row>
    <row r="2" spans="1:27" s="26" customFormat="1" ht="22.5" customHeight="1">
      <c r="A2" s="485" t="s">
        <v>14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</row>
    <row r="3" spans="1:27" s="24" customFormat="1" ht="51" customHeight="1">
      <c r="A3" s="467" t="s">
        <v>78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</row>
    <row r="4" spans="1:27" s="25" customFormat="1" ht="35.25" customHeight="1">
      <c r="A4" s="486" t="s">
        <v>18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</row>
    <row r="5" spans="1:27" s="2" customFormat="1" ht="35.25" customHeight="1">
      <c r="A5" s="487" t="s">
        <v>1</v>
      </c>
      <c r="B5" s="465" t="s">
        <v>21</v>
      </c>
      <c r="C5" s="465" t="s">
        <v>2</v>
      </c>
      <c r="D5" s="465" t="s">
        <v>3</v>
      </c>
      <c r="E5" s="465" t="s">
        <v>4</v>
      </c>
      <c r="F5" s="465" t="s">
        <v>5</v>
      </c>
      <c r="G5" s="465"/>
      <c r="H5" s="465"/>
      <c r="I5" s="489" t="s">
        <v>30</v>
      </c>
      <c r="J5" s="489"/>
      <c r="K5" s="489"/>
      <c r="L5" s="489"/>
      <c r="M5" s="489"/>
      <c r="N5" s="489"/>
      <c r="O5" s="489"/>
      <c r="P5" s="21"/>
      <c r="Q5" s="465" t="s">
        <v>31</v>
      </c>
      <c r="R5" s="465"/>
      <c r="S5" s="465"/>
      <c r="T5" s="465"/>
      <c r="U5" s="465"/>
      <c r="V5" s="465"/>
      <c r="W5" s="465"/>
      <c r="X5" s="465"/>
      <c r="Y5" s="465"/>
      <c r="Z5" s="465"/>
      <c r="AA5" s="465" t="s">
        <v>6</v>
      </c>
    </row>
    <row r="6" spans="1:27" s="31" customFormat="1" ht="94.5" customHeight="1">
      <c r="A6" s="487"/>
      <c r="B6" s="465"/>
      <c r="C6" s="465"/>
      <c r="D6" s="465"/>
      <c r="E6" s="465"/>
      <c r="F6" s="465"/>
      <c r="G6" s="465"/>
      <c r="H6" s="465"/>
      <c r="I6" s="465" t="s">
        <v>38</v>
      </c>
      <c r="J6" s="465"/>
      <c r="K6" s="465" t="s">
        <v>86</v>
      </c>
      <c r="L6" s="465"/>
      <c r="M6" s="465"/>
      <c r="N6" s="465"/>
      <c r="O6" s="465"/>
      <c r="P6" s="32"/>
      <c r="Q6" s="465" t="s">
        <v>35</v>
      </c>
      <c r="R6" s="465"/>
      <c r="S6" s="465"/>
      <c r="T6" s="465"/>
      <c r="U6" s="465"/>
      <c r="V6" s="465" t="s">
        <v>36</v>
      </c>
      <c r="W6" s="465"/>
      <c r="X6" s="465"/>
      <c r="Y6" s="465"/>
      <c r="Z6" s="465"/>
      <c r="AA6" s="465"/>
    </row>
    <row r="7" spans="1:27" s="31" customFormat="1" ht="39" customHeight="1">
      <c r="A7" s="487"/>
      <c r="B7" s="465"/>
      <c r="C7" s="465"/>
      <c r="D7" s="465"/>
      <c r="E7" s="465"/>
      <c r="F7" s="490" t="s">
        <v>24</v>
      </c>
      <c r="G7" s="465" t="s">
        <v>7</v>
      </c>
      <c r="H7" s="465"/>
      <c r="I7" s="488" t="s">
        <v>19</v>
      </c>
      <c r="J7" s="465" t="s">
        <v>37</v>
      </c>
      <c r="K7" s="465" t="s">
        <v>19</v>
      </c>
      <c r="L7" s="488" t="s">
        <v>25</v>
      </c>
      <c r="M7" s="488"/>
      <c r="N7" s="488"/>
      <c r="O7" s="488"/>
      <c r="P7" s="488" t="s">
        <v>73</v>
      </c>
      <c r="Q7" s="465" t="s">
        <v>19</v>
      </c>
      <c r="R7" s="465" t="s">
        <v>25</v>
      </c>
      <c r="S7" s="465"/>
      <c r="T7" s="465"/>
      <c r="U7" s="465"/>
      <c r="V7" s="465" t="s">
        <v>19</v>
      </c>
      <c r="W7" s="465" t="s">
        <v>25</v>
      </c>
      <c r="X7" s="465"/>
      <c r="Y7" s="465"/>
      <c r="Z7" s="465"/>
      <c r="AA7" s="465"/>
    </row>
    <row r="8" spans="1:27" s="31" customFormat="1" ht="18.75" customHeight="1">
      <c r="A8" s="487"/>
      <c r="B8" s="465"/>
      <c r="C8" s="465"/>
      <c r="D8" s="465"/>
      <c r="E8" s="465"/>
      <c r="F8" s="490"/>
      <c r="G8" s="465"/>
      <c r="H8" s="465"/>
      <c r="I8" s="488"/>
      <c r="J8" s="465"/>
      <c r="K8" s="465"/>
      <c r="L8" s="488" t="s">
        <v>69</v>
      </c>
      <c r="M8" s="488"/>
      <c r="N8" s="488"/>
      <c r="O8" s="488" t="s">
        <v>70</v>
      </c>
      <c r="P8" s="488"/>
      <c r="Q8" s="465"/>
      <c r="R8" s="465" t="s">
        <v>71</v>
      </c>
      <c r="S8" s="465"/>
      <c r="T8" s="465"/>
      <c r="U8" s="465" t="s">
        <v>72</v>
      </c>
      <c r="V8" s="465"/>
      <c r="W8" s="465" t="s">
        <v>71</v>
      </c>
      <c r="X8" s="465"/>
      <c r="Y8" s="465"/>
      <c r="Z8" s="465" t="s">
        <v>72</v>
      </c>
      <c r="AA8" s="465"/>
    </row>
    <row r="9" spans="1:27" s="31" customFormat="1" ht="33" customHeight="1">
      <c r="A9" s="487"/>
      <c r="B9" s="465"/>
      <c r="C9" s="465"/>
      <c r="D9" s="465"/>
      <c r="E9" s="465"/>
      <c r="F9" s="490"/>
      <c r="G9" s="465" t="s">
        <v>19</v>
      </c>
      <c r="H9" s="465" t="s">
        <v>77</v>
      </c>
      <c r="I9" s="488"/>
      <c r="J9" s="465"/>
      <c r="K9" s="465"/>
      <c r="L9" s="465" t="s">
        <v>76</v>
      </c>
      <c r="M9" s="488" t="s">
        <v>59</v>
      </c>
      <c r="N9" s="488" t="s">
        <v>60</v>
      </c>
      <c r="O9" s="488"/>
      <c r="P9" s="488"/>
      <c r="Q9" s="465"/>
      <c r="R9" s="465" t="s">
        <v>76</v>
      </c>
      <c r="S9" s="465" t="s">
        <v>59</v>
      </c>
      <c r="T9" s="465" t="s">
        <v>60</v>
      </c>
      <c r="U9" s="465"/>
      <c r="V9" s="465"/>
      <c r="W9" s="465" t="s">
        <v>76</v>
      </c>
      <c r="X9" s="465" t="s">
        <v>59</v>
      </c>
      <c r="Y9" s="465" t="s">
        <v>60</v>
      </c>
      <c r="Z9" s="465"/>
      <c r="AA9" s="465"/>
    </row>
    <row r="10" spans="1:27" s="31" customFormat="1" ht="68.25" customHeight="1">
      <c r="A10" s="487"/>
      <c r="B10" s="465"/>
      <c r="C10" s="465"/>
      <c r="D10" s="465"/>
      <c r="E10" s="465"/>
      <c r="F10" s="490"/>
      <c r="G10" s="491"/>
      <c r="H10" s="465"/>
      <c r="I10" s="488"/>
      <c r="J10" s="465"/>
      <c r="K10" s="465"/>
      <c r="L10" s="465"/>
      <c r="M10" s="488"/>
      <c r="N10" s="488"/>
      <c r="O10" s="488"/>
      <c r="P10" s="488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</row>
    <row r="11" spans="1:27" s="4" customFormat="1" ht="22.5" customHeight="1" hidden="1">
      <c r="A11" s="37">
        <v>1</v>
      </c>
      <c r="B11" s="3">
        <v>2</v>
      </c>
      <c r="C11" s="37">
        <v>3</v>
      </c>
      <c r="D11" s="3">
        <v>4</v>
      </c>
      <c r="E11" s="37">
        <v>5</v>
      </c>
      <c r="F11" s="54">
        <v>6</v>
      </c>
      <c r="G11" s="37">
        <v>7</v>
      </c>
      <c r="H11" s="3">
        <v>8</v>
      </c>
      <c r="I11" s="63">
        <v>9</v>
      </c>
      <c r="J11" s="3">
        <v>10</v>
      </c>
      <c r="K11" s="37">
        <v>13</v>
      </c>
      <c r="L11" s="63">
        <v>14</v>
      </c>
      <c r="M11" s="63">
        <v>15</v>
      </c>
      <c r="N11" s="64">
        <v>16</v>
      </c>
      <c r="O11" s="64">
        <v>17</v>
      </c>
      <c r="P11" s="64"/>
      <c r="Q11" s="37">
        <v>18</v>
      </c>
      <c r="R11" s="37">
        <v>19</v>
      </c>
      <c r="S11" s="37">
        <v>20</v>
      </c>
      <c r="T11" s="3">
        <v>21</v>
      </c>
      <c r="U11" s="3">
        <v>22</v>
      </c>
      <c r="V11" s="37">
        <v>23</v>
      </c>
      <c r="W11" s="37">
        <v>24</v>
      </c>
      <c r="X11" s="37">
        <v>25</v>
      </c>
      <c r="Y11" s="3">
        <v>26</v>
      </c>
      <c r="Z11" s="3">
        <v>27</v>
      </c>
      <c r="AA11" s="37">
        <v>28</v>
      </c>
    </row>
    <row r="12" spans="1:27" s="62" customFormat="1" ht="36" customHeight="1">
      <c r="A12" s="58"/>
      <c r="B12" s="59" t="s">
        <v>20</v>
      </c>
      <c r="C12" s="60"/>
      <c r="D12" s="60"/>
      <c r="E12" s="60"/>
      <c r="F12" s="61"/>
      <c r="G12" s="60">
        <f aca="true" t="shared" si="0" ref="G12:AA12">G14+G18</f>
        <v>42000</v>
      </c>
      <c r="H12" s="60">
        <f t="shared" si="0"/>
        <v>26000</v>
      </c>
      <c r="I12" s="60">
        <f t="shared" si="0"/>
        <v>5000</v>
      </c>
      <c r="J12" s="60">
        <f t="shared" si="0"/>
        <v>5000</v>
      </c>
      <c r="K12" s="60">
        <f t="shared" si="0"/>
        <v>0</v>
      </c>
      <c r="L12" s="60">
        <f t="shared" si="0"/>
        <v>0</v>
      </c>
      <c r="M12" s="60">
        <f t="shared" si="0"/>
        <v>0</v>
      </c>
      <c r="N12" s="60">
        <f t="shared" si="0"/>
        <v>0</v>
      </c>
      <c r="O12" s="60">
        <f t="shared" si="0"/>
        <v>5000</v>
      </c>
      <c r="P12" s="60">
        <f t="shared" si="0"/>
        <v>28000</v>
      </c>
      <c r="Q12" s="60">
        <f t="shared" si="0"/>
        <v>28000</v>
      </c>
      <c r="R12" s="60">
        <f t="shared" si="0"/>
        <v>8000</v>
      </c>
      <c r="S12" s="60">
        <f t="shared" si="0"/>
        <v>4000</v>
      </c>
      <c r="T12" s="60">
        <f t="shared" si="0"/>
        <v>0</v>
      </c>
      <c r="U12" s="60">
        <f t="shared" si="0"/>
        <v>16000</v>
      </c>
      <c r="V12" s="60">
        <f t="shared" si="0"/>
        <v>28000</v>
      </c>
      <c r="W12" s="60">
        <f t="shared" si="0"/>
        <v>8000</v>
      </c>
      <c r="X12" s="60">
        <f t="shared" si="0"/>
        <v>4000</v>
      </c>
      <c r="Y12" s="60">
        <f t="shared" si="0"/>
        <v>0</v>
      </c>
      <c r="Z12" s="60">
        <f t="shared" si="0"/>
        <v>16000</v>
      </c>
      <c r="AA12" s="60">
        <f t="shared" si="0"/>
        <v>0</v>
      </c>
    </row>
    <row r="13" spans="1:27" s="62" customFormat="1" ht="36" customHeight="1">
      <c r="A13" s="58" t="s">
        <v>9</v>
      </c>
      <c r="B13" s="59" t="s">
        <v>89</v>
      </c>
      <c r="C13" s="60"/>
      <c r="D13" s="60"/>
      <c r="E13" s="60"/>
      <c r="F13" s="6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30" s="41" customFormat="1" ht="50.25" customHeight="1">
      <c r="A14" s="55" t="s">
        <v>22</v>
      </c>
      <c r="B14" s="47" t="s">
        <v>130</v>
      </c>
      <c r="C14" s="51"/>
      <c r="D14" s="51"/>
      <c r="E14" s="51"/>
      <c r="F14" s="56"/>
      <c r="G14" s="52">
        <f>G15</f>
        <v>14000</v>
      </c>
      <c r="H14" s="52">
        <f aca="true" t="shared" si="1" ref="H14:U14">H15</f>
        <v>10000</v>
      </c>
      <c r="I14" s="52">
        <f t="shared" si="1"/>
        <v>5000</v>
      </c>
      <c r="J14" s="52">
        <f t="shared" si="1"/>
        <v>5000</v>
      </c>
      <c r="K14" s="52">
        <f t="shared" si="1"/>
        <v>0</v>
      </c>
      <c r="L14" s="52">
        <f t="shared" si="1"/>
        <v>0</v>
      </c>
      <c r="M14" s="52">
        <f t="shared" si="1"/>
        <v>0</v>
      </c>
      <c r="N14" s="52">
        <f t="shared" si="1"/>
        <v>0</v>
      </c>
      <c r="O14" s="52">
        <f t="shared" si="1"/>
        <v>5000</v>
      </c>
      <c r="P14" s="52">
        <f t="shared" si="1"/>
        <v>0</v>
      </c>
      <c r="Q14" s="52">
        <f t="shared" si="1"/>
        <v>0</v>
      </c>
      <c r="R14" s="52">
        <f t="shared" si="1"/>
        <v>0</v>
      </c>
      <c r="S14" s="52">
        <f t="shared" si="1"/>
        <v>0</v>
      </c>
      <c r="T14" s="52">
        <f t="shared" si="1"/>
        <v>0</v>
      </c>
      <c r="U14" s="52">
        <f t="shared" si="1"/>
        <v>0</v>
      </c>
      <c r="V14" s="60"/>
      <c r="W14" s="60"/>
      <c r="X14" s="60"/>
      <c r="Y14" s="60"/>
      <c r="Z14" s="60"/>
      <c r="AA14" s="52"/>
      <c r="AB14" s="57"/>
      <c r="AC14" s="57"/>
      <c r="AD14" s="48"/>
    </row>
    <row r="15" spans="1:30" s="45" customFormat="1" ht="37.5">
      <c r="A15" s="46"/>
      <c r="B15" s="49" t="s">
        <v>83</v>
      </c>
      <c r="C15" s="53" t="s">
        <v>88</v>
      </c>
      <c r="D15" s="53"/>
      <c r="E15" s="53"/>
      <c r="F15" s="79"/>
      <c r="G15" s="50">
        <v>14000</v>
      </c>
      <c r="H15" s="50">
        <v>10000</v>
      </c>
      <c r="I15" s="50">
        <f>J15</f>
        <v>5000</v>
      </c>
      <c r="J15" s="50">
        <v>5000</v>
      </c>
      <c r="K15" s="50"/>
      <c r="L15" s="50"/>
      <c r="M15" s="50"/>
      <c r="N15" s="50"/>
      <c r="O15" s="50">
        <v>5000</v>
      </c>
      <c r="P15" s="50"/>
      <c r="Q15" s="50"/>
      <c r="R15" s="50"/>
      <c r="S15" s="50"/>
      <c r="T15" s="50"/>
      <c r="U15" s="50"/>
      <c r="V15" s="78"/>
      <c r="W15" s="78"/>
      <c r="X15" s="78"/>
      <c r="Y15" s="78"/>
      <c r="Z15" s="78"/>
      <c r="AA15" s="50"/>
      <c r="AB15" s="43"/>
      <c r="AC15" s="43"/>
      <c r="AD15" s="44"/>
    </row>
    <row r="16" spans="1:30" s="45" customFormat="1" ht="56.25">
      <c r="A16" s="55" t="s">
        <v>15</v>
      </c>
      <c r="B16" s="47" t="s">
        <v>131</v>
      </c>
      <c r="C16" s="53"/>
      <c r="D16" s="53"/>
      <c r="E16" s="53"/>
      <c r="F16" s="7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78"/>
      <c r="W16" s="78"/>
      <c r="X16" s="78"/>
      <c r="Y16" s="78"/>
      <c r="Z16" s="78"/>
      <c r="AA16" s="50"/>
      <c r="AB16" s="43"/>
      <c r="AC16" s="43"/>
      <c r="AD16" s="44"/>
    </row>
    <row r="17" spans="1:30" s="45" customFormat="1" ht="47.25">
      <c r="A17" s="46"/>
      <c r="B17" s="93" t="s">
        <v>66</v>
      </c>
      <c r="C17" s="53"/>
      <c r="D17" s="53"/>
      <c r="E17" s="53"/>
      <c r="F17" s="95" t="s">
        <v>67</v>
      </c>
      <c r="G17" s="99">
        <v>53708</v>
      </c>
      <c r="H17" s="50">
        <v>4510</v>
      </c>
      <c r="I17" s="50">
        <v>45988</v>
      </c>
      <c r="J17" s="50">
        <v>1300</v>
      </c>
      <c r="K17" s="50"/>
      <c r="L17" s="50"/>
      <c r="M17" s="50"/>
      <c r="N17" s="50"/>
      <c r="O17" s="50"/>
      <c r="P17" s="50"/>
      <c r="Q17" s="50"/>
      <c r="R17" s="50"/>
      <c r="S17" s="50">
        <f>G17-I17-U17</f>
        <v>4510</v>
      </c>
      <c r="T17" s="50"/>
      <c r="U17" s="50">
        <f>H17-J17</f>
        <v>3210</v>
      </c>
      <c r="V17" s="78"/>
      <c r="W17" s="78"/>
      <c r="X17" s="78"/>
      <c r="Y17" s="78"/>
      <c r="Z17" s="78"/>
      <c r="AA17" s="50"/>
      <c r="AB17" s="43"/>
      <c r="AC17" s="43"/>
      <c r="AD17" s="44"/>
    </row>
    <row r="18" spans="1:30" s="41" customFormat="1" ht="53.25" customHeight="1">
      <c r="A18" s="55" t="s">
        <v>15</v>
      </c>
      <c r="B18" s="47" t="s">
        <v>34</v>
      </c>
      <c r="C18" s="51"/>
      <c r="D18" s="51"/>
      <c r="E18" s="51"/>
      <c r="F18" s="56"/>
      <c r="G18" s="52">
        <f aca="true" t="shared" si="2" ref="G18:AA18">SUM(G19:G20)</f>
        <v>28000</v>
      </c>
      <c r="H18" s="52">
        <f t="shared" si="2"/>
        <v>16000</v>
      </c>
      <c r="I18" s="52">
        <f t="shared" si="2"/>
        <v>0</v>
      </c>
      <c r="J18" s="52">
        <f t="shared" si="2"/>
        <v>0</v>
      </c>
      <c r="K18" s="52">
        <f t="shared" si="2"/>
        <v>0</v>
      </c>
      <c r="L18" s="52">
        <f t="shared" si="2"/>
        <v>0</v>
      </c>
      <c r="M18" s="52">
        <f t="shared" si="2"/>
        <v>0</v>
      </c>
      <c r="N18" s="52">
        <f t="shared" si="2"/>
        <v>0</v>
      </c>
      <c r="O18" s="52">
        <f t="shared" si="2"/>
        <v>0</v>
      </c>
      <c r="P18" s="52">
        <f t="shared" si="2"/>
        <v>28000</v>
      </c>
      <c r="Q18" s="52">
        <f t="shared" si="2"/>
        <v>28000</v>
      </c>
      <c r="R18" s="52">
        <f t="shared" si="2"/>
        <v>8000</v>
      </c>
      <c r="S18" s="52">
        <f t="shared" si="2"/>
        <v>4000</v>
      </c>
      <c r="T18" s="52">
        <f t="shared" si="2"/>
        <v>0</v>
      </c>
      <c r="U18" s="52">
        <f t="shared" si="2"/>
        <v>16000</v>
      </c>
      <c r="V18" s="52">
        <f t="shared" si="2"/>
        <v>28000</v>
      </c>
      <c r="W18" s="52">
        <f t="shared" si="2"/>
        <v>8000</v>
      </c>
      <c r="X18" s="52">
        <f t="shared" si="2"/>
        <v>4000</v>
      </c>
      <c r="Y18" s="52">
        <f t="shared" si="2"/>
        <v>0</v>
      </c>
      <c r="Z18" s="52">
        <f t="shared" si="2"/>
        <v>16000</v>
      </c>
      <c r="AA18" s="52">
        <f t="shared" si="2"/>
        <v>0</v>
      </c>
      <c r="AB18" s="57"/>
      <c r="AC18" s="57"/>
      <c r="AD18" s="48"/>
    </row>
    <row r="19" spans="1:30" s="77" customFormat="1" ht="114" customHeight="1">
      <c r="A19" s="80"/>
      <c r="B19" s="81" t="s">
        <v>74</v>
      </c>
      <c r="C19" s="53" t="s">
        <v>88</v>
      </c>
      <c r="D19" s="72"/>
      <c r="E19" s="72"/>
      <c r="F19" s="73"/>
      <c r="G19" s="74">
        <v>14000</v>
      </c>
      <c r="H19" s="74">
        <v>8000</v>
      </c>
      <c r="I19" s="74"/>
      <c r="J19" s="74"/>
      <c r="K19" s="74">
        <f>L19+M19+N19+O19</f>
        <v>0</v>
      </c>
      <c r="L19" s="74"/>
      <c r="M19" s="74"/>
      <c r="N19" s="75"/>
      <c r="O19" s="75"/>
      <c r="P19" s="78">
        <f>G19-I19</f>
        <v>14000</v>
      </c>
      <c r="Q19" s="78">
        <f>G19</f>
        <v>14000</v>
      </c>
      <c r="R19" s="74">
        <v>4000</v>
      </c>
      <c r="S19" s="74">
        <v>2000</v>
      </c>
      <c r="T19" s="74"/>
      <c r="U19" s="74">
        <f>H19</f>
        <v>8000</v>
      </c>
      <c r="V19" s="78">
        <f>Q19</f>
        <v>14000</v>
      </c>
      <c r="W19" s="78">
        <f aca="true" t="shared" si="3" ref="W19:Z20">R19</f>
        <v>4000</v>
      </c>
      <c r="X19" s="78">
        <f t="shared" si="3"/>
        <v>2000</v>
      </c>
      <c r="Y19" s="78">
        <f t="shared" si="3"/>
        <v>0</v>
      </c>
      <c r="Z19" s="78">
        <f t="shared" si="3"/>
        <v>8000</v>
      </c>
      <c r="AA19" s="74"/>
      <c r="AB19" s="82"/>
      <c r="AC19" s="82"/>
      <c r="AD19" s="76"/>
    </row>
    <row r="20" spans="1:30" s="77" customFormat="1" ht="56.25">
      <c r="A20" s="80"/>
      <c r="B20" s="81" t="s">
        <v>41</v>
      </c>
      <c r="C20" s="53" t="s">
        <v>88</v>
      </c>
      <c r="D20" s="72"/>
      <c r="E20" s="72"/>
      <c r="F20" s="73"/>
      <c r="G20" s="74">
        <v>14000</v>
      </c>
      <c r="H20" s="74">
        <v>8000</v>
      </c>
      <c r="I20" s="74"/>
      <c r="J20" s="74"/>
      <c r="K20" s="74">
        <f>L20+M20+N20+O20</f>
        <v>0</v>
      </c>
      <c r="L20" s="74"/>
      <c r="M20" s="74"/>
      <c r="N20" s="75"/>
      <c r="O20" s="75"/>
      <c r="P20" s="78">
        <f>G20-I20</f>
        <v>14000</v>
      </c>
      <c r="Q20" s="78">
        <f>G20</f>
        <v>14000</v>
      </c>
      <c r="R20" s="74">
        <v>4000</v>
      </c>
      <c r="S20" s="74">
        <v>2000</v>
      </c>
      <c r="T20" s="74"/>
      <c r="U20" s="74">
        <f>H20</f>
        <v>8000</v>
      </c>
      <c r="V20" s="78">
        <f>Q20</f>
        <v>14000</v>
      </c>
      <c r="W20" s="78">
        <f t="shared" si="3"/>
        <v>4000</v>
      </c>
      <c r="X20" s="78">
        <f t="shared" si="3"/>
        <v>2000</v>
      </c>
      <c r="Y20" s="78">
        <f t="shared" si="3"/>
        <v>0</v>
      </c>
      <c r="Z20" s="78">
        <f t="shared" si="3"/>
        <v>8000</v>
      </c>
      <c r="AA20" s="74"/>
      <c r="AB20" s="82"/>
      <c r="AC20" s="82"/>
      <c r="AD20" s="76"/>
    </row>
    <row r="21" spans="1:27" ht="47.25">
      <c r="A21" s="103" t="s">
        <v>128</v>
      </c>
      <c r="B21" s="105" t="s">
        <v>129</v>
      </c>
      <c r="C21" s="104"/>
      <c r="D21" s="104"/>
      <c r="E21" s="123"/>
      <c r="F21" s="124"/>
      <c r="G21" s="123"/>
      <c r="H21" s="123"/>
      <c r="I21" s="66"/>
      <c r="J21" s="20"/>
      <c r="K21" s="20"/>
      <c r="L21" s="66"/>
      <c r="M21" s="66"/>
      <c r="N21" s="66"/>
      <c r="O21" s="117">
        <f>O22+O26+O36+O42+O54</f>
        <v>1120</v>
      </c>
      <c r="P21" s="67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23"/>
    </row>
    <row r="22" spans="1:27" ht="19.5" customHeight="1">
      <c r="A22" s="103" t="s">
        <v>10</v>
      </c>
      <c r="B22" s="105" t="s">
        <v>90</v>
      </c>
      <c r="C22" s="104"/>
      <c r="D22" s="104"/>
      <c r="E22" s="123"/>
      <c r="F22" s="124"/>
      <c r="G22" s="123"/>
      <c r="H22" s="123"/>
      <c r="I22" s="66"/>
      <c r="J22" s="20"/>
      <c r="K22" s="20"/>
      <c r="L22" s="66"/>
      <c r="M22" s="66"/>
      <c r="N22" s="66"/>
      <c r="O22" s="117">
        <f>O23</f>
        <v>112</v>
      </c>
      <c r="P22" s="67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23"/>
    </row>
    <row r="23" spans="1:27" ht="19.5" customHeight="1">
      <c r="A23" s="103">
        <v>1</v>
      </c>
      <c r="B23" s="105" t="s">
        <v>91</v>
      </c>
      <c r="C23" s="104"/>
      <c r="D23" s="104"/>
      <c r="E23" s="123"/>
      <c r="F23" s="124"/>
      <c r="G23" s="123"/>
      <c r="H23" s="123"/>
      <c r="I23" s="125"/>
      <c r="J23" s="126"/>
      <c r="K23" s="126"/>
      <c r="L23" s="125"/>
      <c r="M23" s="125"/>
      <c r="N23" s="125"/>
      <c r="O23" s="117">
        <f>O25</f>
        <v>112</v>
      </c>
      <c r="P23" s="68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3"/>
    </row>
    <row r="24" spans="1:27" ht="19.5" customHeight="1">
      <c r="A24" s="106" t="s">
        <v>32</v>
      </c>
      <c r="B24" s="105" t="s">
        <v>92</v>
      </c>
      <c r="C24" s="104"/>
      <c r="D24" s="104"/>
      <c r="E24" s="123"/>
      <c r="F24" s="124"/>
      <c r="G24" s="123"/>
      <c r="H24" s="123"/>
      <c r="I24" s="66"/>
      <c r="J24" s="20"/>
      <c r="K24" s="20"/>
      <c r="L24" s="66"/>
      <c r="M24" s="66"/>
      <c r="N24" s="66"/>
      <c r="O24" s="117"/>
      <c r="P24" s="67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23"/>
    </row>
    <row r="25" spans="1:27" ht="47.25">
      <c r="A25" s="104"/>
      <c r="B25" s="107" t="s">
        <v>93</v>
      </c>
      <c r="C25" s="104" t="s">
        <v>94</v>
      </c>
      <c r="D25" s="104" t="s">
        <v>54</v>
      </c>
      <c r="E25" s="123"/>
      <c r="F25" s="124"/>
      <c r="G25" s="123"/>
      <c r="H25" s="123"/>
      <c r="I25" s="65"/>
      <c r="J25" s="123"/>
      <c r="K25" s="127"/>
      <c r="L25" s="128"/>
      <c r="M25" s="129"/>
      <c r="N25" s="130"/>
      <c r="O25" s="118">
        <v>112</v>
      </c>
      <c r="P25" s="69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3"/>
    </row>
    <row r="26" spans="1:27" ht="19.5" customHeight="1">
      <c r="A26" s="108" t="s">
        <v>11</v>
      </c>
      <c r="B26" s="109" t="s">
        <v>95</v>
      </c>
      <c r="C26" s="104"/>
      <c r="D26" s="104"/>
      <c r="E26" s="123"/>
      <c r="F26" s="124"/>
      <c r="G26" s="123"/>
      <c r="H26" s="123"/>
      <c r="I26" s="66"/>
      <c r="J26" s="20"/>
      <c r="K26" s="20"/>
      <c r="L26" s="131"/>
      <c r="M26" s="66"/>
      <c r="N26" s="66"/>
      <c r="O26" s="119">
        <f>O27+O30+O33</f>
        <v>336</v>
      </c>
      <c r="P26" s="67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23"/>
    </row>
    <row r="27" spans="1:27" ht="19.5" customHeight="1">
      <c r="A27" s="108">
        <v>1</v>
      </c>
      <c r="B27" s="109" t="s">
        <v>96</v>
      </c>
      <c r="C27" s="104"/>
      <c r="D27" s="104"/>
      <c r="E27" s="123"/>
      <c r="F27" s="124"/>
      <c r="G27" s="123"/>
      <c r="H27" s="123"/>
      <c r="I27" s="66"/>
      <c r="J27" s="20"/>
      <c r="K27" s="20"/>
      <c r="L27" s="66"/>
      <c r="M27" s="66"/>
      <c r="N27" s="66"/>
      <c r="O27" s="119">
        <f>O29</f>
        <v>112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23"/>
    </row>
    <row r="28" spans="1:27" ht="19.5" customHeight="1">
      <c r="A28" s="108"/>
      <c r="B28" s="109" t="s">
        <v>97</v>
      </c>
      <c r="C28" s="104"/>
      <c r="D28" s="104"/>
      <c r="E28" s="123"/>
      <c r="F28" s="124"/>
      <c r="G28" s="123"/>
      <c r="H28" s="123"/>
      <c r="I28" s="66"/>
      <c r="J28" s="20"/>
      <c r="K28" s="20"/>
      <c r="L28" s="66"/>
      <c r="M28" s="66"/>
      <c r="N28" s="66"/>
      <c r="O28" s="1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23"/>
    </row>
    <row r="29" spans="1:27" ht="19.5" customHeight="1">
      <c r="A29" s="110"/>
      <c r="B29" s="107" t="s">
        <v>98</v>
      </c>
      <c r="C29" s="104" t="s">
        <v>96</v>
      </c>
      <c r="D29" s="104" t="s">
        <v>99</v>
      </c>
      <c r="E29" s="123"/>
      <c r="F29" s="124"/>
      <c r="G29" s="123"/>
      <c r="H29" s="123"/>
      <c r="I29" s="65"/>
      <c r="J29" s="123"/>
      <c r="K29" s="123"/>
      <c r="L29" s="65"/>
      <c r="M29" s="65"/>
      <c r="N29" s="65"/>
      <c r="O29" s="121">
        <v>112</v>
      </c>
      <c r="P29" s="71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</row>
    <row r="30" spans="1:27" ht="19.5" customHeight="1">
      <c r="A30" s="108">
        <v>2</v>
      </c>
      <c r="B30" s="109" t="s">
        <v>100</v>
      </c>
      <c r="C30" s="104"/>
      <c r="D30" s="104"/>
      <c r="E30" s="123"/>
      <c r="F30" s="124"/>
      <c r="G30" s="123"/>
      <c r="H30" s="123"/>
      <c r="I30" s="65"/>
      <c r="J30" s="123"/>
      <c r="K30" s="123"/>
      <c r="L30" s="65"/>
      <c r="M30" s="65"/>
      <c r="N30" s="65"/>
      <c r="O30" s="119">
        <f>O32</f>
        <v>112</v>
      </c>
      <c r="P30" s="71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</row>
    <row r="31" spans="1:27" ht="31.5">
      <c r="A31" s="108"/>
      <c r="B31" s="109" t="s">
        <v>97</v>
      </c>
      <c r="C31" s="104"/>
      <c r="D31" s="104"/>
      <c r="E31" s="123"/>
      <c r="F31" s="124"/>
      <c r="G31" s="123"/>
      <c r="H31" s="123"/>
      <c r="I31" s="65"/>
      <c r="J31" s="123"/>
      <c r="K31" s="123"/>
      <c r="L31" s="65"/>
      <c r="M31" s="65"/>
      <c r="N31" s="65"/>
      <c r="O31" s="120"/>
      <c r="P31" s="71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</row>
    <row r="32" spans="1:27" ht="94.5">
      <c r="A32" s="110"/>
      <c r="B32" s="107" t="s">
        <v>101</v>
      </c>
      <c r="C32" s="104" t="s">
        <v>100</v>
      </c>
      <c r="D32" s="104" t="s">
        <v>99</v>
      </c>
      <c r="E32" s="123"/>
      <c r="F32" s="124"/>
      <c r="G32" s="123"/>
      <c r="H32" s="123"/>
      <c r="I32" s="65"/>
      <c r="J32" s="123"/>
      <c r="K32" s="123"/>
      <c r="L32" s="65"/>
      <c r="M32" s="65"/>
      <c r="N32" s="65"/>
      <c r="O32" s="121">
        <v>112</v>
      </c>
      <c r="P32" s="71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 ht="18.75">
      <c r="A33" s="108">
        <v>3</v>
      </c>
      <c r="B33" s="109" t="s">
        <v>102</v>
      </c>
      <c r="C33" s="104"/>
      <c r="D33" s="104"/>
      <c r="E33" s="123"/>
      <c r="F33" s="124"/>
      <c r="G33" s="123"/>
      <c r="H33" s="123"/>
      <c r="I33" s="65"/>
      <c r="J33" s="123"/>
      <c r="K33" s="123"/>
      <c r="L33" s="65"/>
      <c r="M33" s="65"/>
      <c r="N33" s="65"/>
      <c r="O33" s="119">
        <f>O35</f>
        <v>112</v>
      </c>
      <c r="P33" s="71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</row>
    <row r="34" spans="1:27" ht="18.75">
      <c r="A34" s="108"/>
      <c r="B34" s="109" t="s">
        <v>103</v>
      </c>
      <c r="C34" s="104"/>
      <c r="D34" s="104"/>
      <c r="E34" s="123"/>
      <c r="F34" s="124"/>
      <c r="G34" s="123"/>
      <c r="H34" s="123"/>
      <c r="I34" s="65"/>
      <c r="J34" s="123"/>
      <c r="K34" s="123"/>
      <c r="L34" s="65"/>
      <c r="M34" s="65"/>
      <c r="N34" s="65"/>
      <c r="O34" s="120"/>
      <c r="P34" s="71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  <row r="35" spans="1:27" ht="31.5">
      <c r="A35" s="110"/>
      <c r="B35" s="107" t="s">
        <v>104</v>
      </c>
      <c r="C35" s="104" t="s">
        <v>102</v>
      </c>
      <c r="D35" s="104" t="s">
        <v>99</v>
      </c>
      <c r="E35" s="123"/>
      <c r="F35" s="124"/>
      <c r="G35" s="123"/>
      <c r="H35" s="123"/>
      <c r="I35" s="65"/>
      <c r="J35" s="123"/>
      <c r="K35" s="123"/>
      <c r="L35" s="65"/>
      <c r="M35" s="65"/>
      <c r="N35" s="65"/>
      <c r="O35" s="121">
        <v>112</v>
      </c>
      <c r="P35" s="71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1:27" ht="18.75">
      <c r="A36" s="108" t="s">
        <v>105</v>
      </c>
      <c r="B36" s="109" t="s">
        <v>106</v>
      </c>
      <c r="C36" s="104"/>
      <c r="D36" s="104"/>
      <c r="E36" s="123"/>
      <c r="F36" s="124"/>
      <c r="G36" s="123"/>
      <c r="H36" s="123"/>
      <c r="I36" s="65"/>
      <c r="J36" s="123"/>
      <c r="K36" s="123"/>
      <c r="L36" s="65"/>
      <c r="M36" s="65"/>
      <c r="N36" s="65"/>
      <c r="O36" s="120">
        <v>112</v>
      </c>
      <c r="P36" s="71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1:27" ht="18.75">
      <c r="A37" s="111">
        <v>1</v>
      </c>
      <c r="B37" s="109" t="s">
        <v>107</v>
      </c>
      <c r="C37" s="104"/>
      <c r="D37" s="104"/>
      <c r="E37" s="123"/>
      <c r="F37" s="124"/>
      <c r="G37" s="123"/>
      <c r="H37" s="123"/>
      <c r="I37" s="65"/>
      <c r="J37" s="123"/>
      <c r="K37" s="123"/>
      <c r="L37" s="65"/>
      <c r="M37" s="65"/>
      <c r="N37" s="65"/>
      <c r="O37" s="120"/>
      <c r="P37" s="71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ht="18.75">
      <c r="A38" s="111"/>
      <c r="B38" s="112" t="s">
        <v>92</v>
      </c>
      <c r="C38" s="104"/>
      <c r="D38" s="104"/>
      <c r="E38" s="123"/>
      <c r="F38" s="124"/>
      <c r="G38" s="123"/>
      <c r="H38" s="123"/>
      <c r="I38" s="65"/>
      <c r="J38" s="123"/>
      <c r="K38" s="123"/>
      <c r="L38" s="65"/>
      <c r="M38" s="65"/>
      <c r="N38" s="65"/>
      <c r="O38" s="120"/>
      <c r="P38" s="71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63">
      <c r="A39" s="111"/>
      <c r="B39" s="107" t="s">
        <v>108</v>
      </c>
      <c r="C39" s="104" t="s">
        <v>107</v>
      </c>
      <c r="D39" s="104" t="s">
        <v>56</v>
      </c>
      <c r="E39" s="123"/>
      <c r="F39" s="124"/>
      <c r="G39" s="123"/>
      <c r="H39" s="123"/>
      <c r="I39" s="65"/>
      <c r="J39" s="123"/>
      <c r="K39" s="123"/>
      <c r="L39" s="65"/>
      <c r="M39" s="65"/>
      <c r="N39" s="65"/>
      <c r="O39" s="121">
        <v>52</v>
      </c>
      <c r="P39" s="71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31.5">
      <c r="A40" s="108"/>
      <c r="B40" s="112" t="s">
        <v>97</v>
      </c>
      <c r="C40" s="104"/>
      <c r="D40" s="104"/>
      <c r="E40" s="123"/>
      <c r="F40" s="124"/>
      <c r="G40" s="123"/>
      <c r="H40" s="123"/>
      <c r="I40" s="65"/>
      <c r="J40" s="123"/>
      <c r="K40" s="123"/>
      <c r="L40" s="65"/>
      <c r="M40" s="65"/>
      <c r="N40" s="65"/>
      <c r="O40" s="120"/>
      <c r="P40" s="71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63">
      <c r="A41" s="110"/>
      <c r="B41" s="107" t="s">
        <v>109</v>
      </c>
      <c r="C41" s="104" t="s">
        <v>107</v>
      </c>
      <c r="D41" s="104" t="s">
        <v>56</v>
      </c>
      <c r="E41" s="123"/>
      <c r="F41" s="124"/>
      <c r="G41" s="123"/>
      <c r="H41" s="123"/>
      <c r="I41" s="65"/>
      <c r="J41" s="123"/>
      <c r="K41" s="123"/>
      <c r="L41" s="65"/>
      <c r="M41" s="65"/>
      <c r="N41" s="65"/>
      <c r="O41" s="121">
        <v>60</v>
      </c>
      <c r="P41" s="71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8.75">
      <c r="A42" s="108" t="s">
        <v>110</v>
      </c>
      <c r="B42" s="109" t="s">
        <v>111</v>
      </c>
      <c r="C42" s="104"/>
      <c r="D42" s="104"/>
      <c r="E42" s="123"/>
      <c r="F42" s="124"/>
      <c r="G42" s="123"/>
      <c r="H42" s="123"/>
      <c r="I42" s="65"/>
      <c r="J42" s="123"/>
      <c r="K42" s="123"/>
      <c r="L42" s="65"/>
      <c r="M42" s="65"/>
      <c r="N42" s="65"/>
      <c r="O42" s="119">
        <f>O43+O46+O51</f>
        <v>336</v>
      </c>
      <c r="P42" s="71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8.75">
      <c r="A43" s="108">
        <v>1</v>
      </c>
      <c r="B43" s="109" t="s">
        <v>112</v>
      </c>
      <c r="C43" s="104"/>
      <c r="D43" s="104"/>
      <c r="E43" s="123"/>
      <c r="F43" s="124"/>
      <c r="G43" s="123"/>
      <c r="H43" s="123"/>
      <c r="I43" s="65"/>
      <c r="J43" s="123"/>
      <c r="K43" s="123"/>
      <c r="L43" s="65"/>
      <c r="M43" s="65"/>
      <c r="N43" s="65"/>
      <c r="O43" s="119">
        <f>O45</f>
        <v>112</v>
      </c>
      <c r="P43" s="71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31.5">
      <c r="A44" s="108"/>
      <c r="B44" s="112" t="s">
        <v>97</v>
      </c>
      <c r="C44" s="104"/>
      <c r="D44" s="104"/>
      <c r="E44" s="123"/>
      <c r="F44" s="124"/>
      <c r="G44" s="123"/>
      <c r="H44" s="123"/>
      <c r="I44" s="65"/>
      <c r="J44" s="123"/>
      <c r="K44" s="123"/>
      <c r="L44" s="65"/>
      <c r="M44" s="65"/>
      <c r="N44" s="65"/>
      <c r="O44" s="120"/>
      <c r="P44" s="71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47.25">
      <c r="A45" s="110"/>
      <c r="B45" s="107" t="s">
        <v>113</v>
      </c>
      <c r="C45" s="104" t="s">
        <v>112</v>
      </c>
      <c r="D45" s="104" t="s">
        <v>51</v>
      </c>
      <c r="E45" s="123"/>
      <c r="F45" s="124"/>
      <c r="G45" s="123"/>
      <c r="H45" s="123"/>
      <c r="I45" s="65"/>
      <c r="J45" s="123"/>
      <c r="K45" s="123"/>
      <c r="L45" s="65"/>
      <c r="M45" s="65"/>
      <c r="N45" s="65"/>
      <c r="O45" s="121">
        <v>112</v>
      </c>
      <c r="P45" s="71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1:27" ht="18.75">
      <c r="A46" s="108">
        <v>2</v>
      </c>
      <c r="B46" s="109" t="s">
        <v>114</v>
      </c>
      <c r="C46" s="104"/>
      <c r="D46" s="104"/>
      <c r="E46" s="123"/>
      <c r="F46" s="124"/>
      <c r="G46" s="123"/>
      <c r="H46" s="123"/>
      <c r="I46" s="65"/>
      <c r="J46" s="123"/>
      <c r="K46" s="123"/>
      <c r="L46" s="65"/>
      <c r="M46" s="65"/>
      <c r="N46" s="65"/>
      <c r="O46" s="119">
        <f>SUM(O48:O50)</f>
        <v>112</v>
      </c>
      <c r="P46" s="71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</row>
    <row r="47" spans="1:27" ht="31.5">
      <c r="A47" s="108"/>
      <c r="B47" s="112" t="s">
        <v>97</v>
      </c>
      <c r="C47" s="104"/>
      <c r="D47" s="104"/>
      <c r="E47" s="123"/>
      <c r="F47" s="124"/>
      <c r="G47" s="123"/>
      <c r="H47" s="123"/>
      <c r="I47" s="65"/>
      <c r="J47" s="123"/>
      <c r="K47" s="123"/>
      <c r="L47" s="65"/>
      <c r="M47" s="65"/>
      <c r="N47" s="65"/>
      <c r="O47" s="120"/>
      <c r="P47" s="71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1:27" ht="47.25">
      <c r="A48" s="110"/>
      <c r="B48" s="107" t="s">
        <v>115</v>
      </c>
      <c r="C48" s="104" t="s">
        <v>114</v>
      </c>
      <c r="D48" s="104" t="s">
        <v>51</v>
      </c>
      <c r="E48" s="123"/>
      <c r="F48" s="124"/>
      <c r="G48" s="123"/>
      <c r="H48" s="123"/>
      <c r="I48" s="65"/>
      <c r="J48" s="123"/>
      <c r="K48" s="123"/>
      <c r="L48" s="65"/>
      <c r="M48" s="65"/>
      <c r="N48" s="65"/>
      <c r="O48" s="121">
        <v>22</v>
      </c>
      <c r="P48" s="71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</row>
    <row r="49" spans="1:27" ht="47.25">
      <c r="A49" s="110"/>
      <c r="B49" s="107" t="s">
        <v>116</v>
      </c>
      <c r="C49" s="104" t="s">
        <v>114</v>
      </c>
      <c r="D49" s="104" t="s">
        <v>51</v>
      </c>
      <c r="E49" s="123"/>
      <c r="F49" s="124"/>
      <c r="G49" s="123"/>
      <c r="H49" s="123"/>
      <c r="I49" s="65"/>
      <c r="J49" s="123"/>
      <c r="K49" s="123"/>
      <c r="L49" s="65"/>
      <c r="M49" s="65"/>
      <c r="N49" s="65"/>
      <c r="O49" s="121">
        <v>60</v>
      </c>
      <c r="P49" s="71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47.25">
      <c r="A50" s="110"/>
      <c r="B50" s="107" t="s">
        <v>117</v>
      </c>
      <c r="C50" s="104" t="s">
        <v>114</v>
      </c>
      <c r="D50" s="104" t="s">
        <v>51</v>
      </c>
      <c r="E50" s="123"/>
      <c r="F50" s="124"/>
      <c r="G50" s="123"/>
      <c r="H50" s="123"/>
      <c r="I50" s="65"/>
      <c r="J50" s="123"/>
      <c r="K50" s="123"/>
      <c r="L50" s="65"/>
      <c r="M50" s="65"/>
      <c r="N50" s="65"/>
      <c r="O50" s="121">
        <v>30</v>
      </c>
      <c r="P50" s="71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8.75">
      <c r="A51" s="108">
        <v>3</v>
      </c>
      <c r="B51" s="109" t="s">
        <v>118</v>
      </c>
      <c r="C51" s="104"/>
      <c r="D51" s="104"/>
      <c r="E51" s="123"/>
      <c r="F51" s="124"/>
      <c r="G51" s="123"/>
      <c r="H51" s="123"/>
      <c r="I51" s="65"/>
      <c r="J51" s="123"/>
      <c r="K51" s="123"/>
      <c r="L51" s="65"/>
      <c r="M51" s="65"/>
      <c r="N51" s="65"/>
      <c r="O51" s="119">
        <f>O53</f>
        <v>112</v>
      </c>
      <c r="P51" s="71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31.5">
      <c r="A52" s="108"/>
      <c r="B52" s="112" t="s">
        <v>97</v>
      </c>
      <c r="C52" s="104"/>
      <c r="D52" s="104"/>
      <c r="E52" s="123"/>
      <c r="F52" s="124"/>
      <c r="G52" s="123"/>
      <c r="H52" s="123"/>
      <c r="I52" s="65"/>
      <c r="J52" s="123"/>
      <c r="K52" s="123"/>
      <c r="L52" s="65"/>
      <c r="M52" s="65"/>
      <c r="N52" s="65"/>
      <c r="O52" s="120"/>
      <c r="P52" s="71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47.25">
      <c r="A53" s="110"/>
      <c r="B53" s="107" t="s">
        <v>119</v>
      </c>
      <c r="C53" s="104" t="s">
        <v>118</v>
      </c>
      <c r="D53" s="104" t="s">
        <v>51</v>
      </c>
      <c r="E53" s="123"/>
      <c r="F53" s="124"/>
      <c r="G53" s="123"/>
      <c r="H53" s="123"/>
      <c r="I53" s="65"/>
      <c r="J53" s="123"/>
      <c r="K53" s="123"/>
      <c r="L53" s="65"/>
      <c r="M53" s="65"/>
      <c r="N53" s="65"/>
      <c r="O53" s="121">
        <v>112</v>
      </c>
      <c r="P53" s="71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8.75">
      <c r="A54" s="113" t="s">
        <v>120</v>
      </c>
      <c r="B54" s="109" t="s">
        <v>121</v>
      </c>
      <c r="C54" s="104"/>
      <c r="D54" s="104"/>
      <c r="E54" s="123"/>
      <c r="F54" s="124"/>
      <c r="G54" s="123"/>
      <c r="H54" s="123"/>
      <c r="I54" s="65"/>
      <c r="J54" s="123"/>
      <c r="K54" s="123"/>
      <c r="L54" s="65"/>
      <c r="M54" s="65"/>
      <c r="N54" s="65"/>
      <c r="O54" s="119">
        <f>O55+O58</f>
        <v>224</v>
      </c>
      <c r="P54" s="71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8.75">
      <c r="A55" s="113">
        <v>1</v>
      </c>
      <c r="B55" s="109" t="s">
        <v>122</v>
      </c>
      <c r="C55" s="104"/>
      <c r="D55" s="104"/>
      <c r="E55" s="123"/>
      <c r="F55" s="124"/>
      <c r="G55" s="123"/>
      <c r="H55" s="123"/>
      <c r="I55" s="65"/>
      <c r="J55" s="123"/>
      <c r="K55" s="123"/>
      <c r="L55" s="65"/>
      <c r="M55" s="65"/>
      <c r="N55" s="65"/>
      <c r="O55" s="119">
        <f>O57</f>
        <v>112</v>
      </c>
      <c r="P55" s="71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8.75">
      <c r="A56" s="114"/>
      <c r="B56" s="112" t="s">
        <v>103</v>
      </c>
      <c r="C56" s="115"/>
      <c r="D56" s="115"/>
      <c r="E56" s="123"/>
      <c r="F56" s="124"/>
      <c r="G56" s="123"/>
      <c r="H56" s="123"/>
      <c r="I56" s="65"/>
      <c r="J56" s="123"/>
      <c r="K56" s="123"/>
      <c r="L56" s="65"/>
      <c r="M56" s="65"/>
      <c r="N56" s="65"/>
      <c r="O56" s="122"/>
      <c r="P56" s="71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63">
      <c r="A57" s="116"/>
      <c r="B57" s="107" t="s">
        <v>123</v>
      </c>
      <c r="C57" s="104" t="s">
        <v>122</v>
      </c>
      <c r="D57" s="104" t="s">
        <v>124</v>
      </c>
      <c r="E57" s="123"/>
      <c r="F57" s="124"/>
      <c r="G57" s="123"/>
      <c r="H57" s="123"/>
      <c r="I57" s="65"/>
      <c r="J57" s="123"/>
      <c r="K57" s="123"/>
      <c r="L57" s="65"/>
      <c r="M57" s="65"/>
      <c r="N57" s="65"/>
      <c r="O57" s="121">
        <v>112</v>
      </c>
      <c r="P57" s="71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8.75">
      <c r="A58" s="113">
        <v>2</v>
      </c>
      <c r="B58" s="109" t="s">
        <v>125</v>
      </c>
      <c r="C58" s="104"/>
      <c r="D58" s="104"/>
      <c r="E58" s="123"/>
      <c r="F58" s="124"/>
      <c r="G58" s="123"/>
      <c r="H58" s="123"/>
      <c r="I58" s="65"/>
      <c r="J58" s="123"/>
      <c r="K58" s="123"/>
      <c r="L58" s="65"/>
      <c r="M58" s="65"/>
      <c r="N58" s="65"/>
      <c r="O58" s="119">
        <f>SUM(O59:O62)</f>
        <v>112</v>
      </c>
      <c r="P58" s="71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8.75">
      <c r="A59" s="113"/>
      <c r="B59" s="112" t="s">
        <v>103</v>
      </c>
      <c r="C59" s="104"/>
      <c r="D59" s="104"/>
      <c r="E59" s="123"/>
      <c r="F59" s="124"/>
      <c r="G59" s="123"/>
      <c r="H59" s="123"/>
      <c r="I59" s="65"/>
      <c r="J59" s="123"/>
      <c r="K59" s="123"/>
      <c r="L59" s="65"/>
      <c r="M59" s="65"/>
      <c r="N59" s="65"/>
      <c r="O59" s="120"/>
      <c r="P59" s="71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63">
      <c r="A60" s="116"/>
      <c r="B60" s="107" t="s">
        <v>126</v>
      </c>
      <c r="C60" s="104" t="s">
        <v>125</v>
      </c>
      <c r="D60" s="104" t="s">
        <v>124</v>
      </c>
      <c r="E60" s="123"/>
      <c r="F60" s="124"/>
      <c r="G60" s="123"/>
      <c r="H60" s="123"/>
      <c r="I60" s="65"/>
      <c r="J60" s="123"/>
      <c r="K60" s="123"/>
      <c r="L60" s="65"/>
      <c r="M60" s="65"/>
      <c r="N60" s="65"/>
      <c r="O60" s="121">
        <v>37</v>
      </c>
      <c r="P60" s="71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  <row r="61" spans="1:27" ht="31.5">
      <c r="A61" s="116"/>
      <c r="B61" s="112" t="s">
        <v>97</v>
      </c>
      <c r="C61" s="104"/>
      <c r="D61" s="104"/>
      <c r="E61" s="123"/>
      <c r="F61" s="124"/>
      <c r="G61" s="123"/>
      <c r="H61" s="123"/>
      <c r="I61" s="65"/>
      <c r="J61" s="123"/>
      <c r="K61" s="123"/>
      <c r="L61" s="65"/>
      <c r="M61" s="65"/>
      <c r="N61" s="65"/>
      <c r="O61" s="121"/>
      <c r="P61" s="71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</row>
    <row r="62" spans="1:27" ht="63">
      <c r="A62" s="116"/>
      <c r="B62" s="107" t="s">
        <v>127</v>
      </c>
      <c r="C62" s="104" t="s">
        <v>125</v>
      </c>
      <c r="D62" s="104" t="s">
        <v>124</v>
      </c>
      <c r="E62" s="123"/>
      <c r="F62" s="124"/>
      <c r="G62" s="123"/>
      <c r="H62" s="123"/>
      <c r="I62" s="65"/>
      <c r="J62" s="123"/>
      <c r="K62" s="123"/>
      <c r="L62" s="65"/>
      <c r="M62" s="65"/>
      <c r="N62" s="65"/>
      <c r="O62" s="121">
        <v>75</v>
      </c>
      <c r="P62" s="71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</row>
    <row r="63" spans="1:27" ht="18.75">
      <c r="A63" s="10"/>
      <c r="C63" s="1"/>
      <c r="D63" s="1"/>
      <c r="E63" s="1"/>
      <c r="F63" s="11"/>
      <c r="G63" s="1"/>
      <c r="H63" s="1"/>
      <c r="I63" s="71"/>
      <c r="J63" s="1"/>
      <c r="K63" s="1"/>
      <c r="L63" s="71"/>
      <c r="M63" s="71"/>
      <c r="N63" s="71"/>
      <c r="O63" s="71"/>
      <c r="P63" s="7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>
      <c r="A64" s="10"/>
      <c r="C64" s="1"/>
      <c r="D64" s="1"/>
      <c r="E64" s="1"/>
      <c r="F64" s="11"/>
      <c r="G64" s="1"/>
      <c r="H64" s="1"/>
      <c r="I64" s="71"/>
      <c r="J64" s="1"/>
      <c r="K64" s="1"/>
      <c r="L64" s="71"/>
      <c r="M64" s="71"/>
      <c r="N64" s="71"/>
      <c r="O64" s="71"/>
      <c r="P64" s="7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.75">
      <c r="A65" s="10"/>
      <c r="C65" s="1"/>
      <c r="D65" s="1"/>
      <c r="E65" s="1"/>
      <c r="F65" s="11"/>
      <c r="G65" s="1"/>
      <c r="H65" s="1"/>
      <c r="I65" s="71"/>
      <c r="J65" s="1"/>
      <c r="K65" s="1"/>
      <c r="L65" s="71"/>
      <c r="M65" s="71"/>
      <c r="N65" s="71"/>
      <c r="O65" s="71"/>
      <c r="P65" s="7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>
      <c r="A66" s="10"/>
      <c r="C66" s="1"/>
      <c r="D66" s="1"/>
      <c r="E66" s="1"/>
      <c r="F66" s="11"/>
      <c r="G66" s="1"/>
      <c r="H66" s="1"/>
      <c r="I66" s="71"/>
      <c r="J66" s="1"/>
      <c r="K66" s="1"/>
      <c r="L66" s="71"/>
      <c r="M66" s="71"/>
      <c r="N66" s="71"/>
      <c r="O66" s="71"/>
      <c r="P66" s="7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>
      <c r="A67" s="10"/>
      <c r="C67" s="1"/>
      <c r="D67" s="1"/>
      <c r="E67" s="1"/>
      <c r="F67" s="11"/>
      <c r="G67" s="1"/>
      <c r="H67" s="1"/>
      <c r="I67" s="71"/>
      <c r="J67" s="1"/>
      <c r="K67" s="1"/>
      <c r="L67" s="71"/>
      <c r="M67" s="71"/>
      <c r="N67" s="71"/>
      <c r="O67" s="71"/>
      <c r="P67" s="7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>
      <c r="A68" s="10"/>
      <c r="C68" s="1"/>
      <c r="D68" s="1"/>
      <c r="E68" s="1"/>
      <c r="F68" s="11"/>
      <c r="G68" s="1"/>
      <c r="H68" s="1"/>
      <c r="I68" s="71"/>
      <c r="J68" s="1"/>
      <c r="K68" s="1"/>
      <c r="L68" s="71"/>
      <c r="M68" s="71"/>
      <c r="N68" s="71"/>
      <c r="O68" s="71"/>
      <c r="P68" s="7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.75">
      <c r="A69" s="10"/>
      <c r="C69" s="1"/>
      <c r="D69" s="1"/>
      <c r="E69" s="1"/>
      <c r="F69" s="11"/>
      <c r="G69" s="1"/>
      <c r="H69" s="1"/>
      <c r="I69" s="71"/>
      <c r="J69" s="1"/>
      <c r="K69" s="1"/>
      <c r="L69" s="71"/>
      <c r="M69" s="71"/>
      <c r="N69" s="71"/>
      <c r="O69" s="71"/>
      <c r="P69" s="7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>
      <c r="A70" s="10"/>
      <c r="C70" s="1"/>
      <c r="D70" s="1"/>
      <c r="E70" s="1"/>
      <c r="F70" s="11"/>
      <c r="G70" s="1"/>
      <c r="H70" s="1"/>
      <c r="I70" s="71"/>
      <c r="J70" s="1"/>
      <c r="K70" s="1"/>
      <c r="L70" s="71"/>
      <c r="M70" s="71"/>
      <c r="N70" s="71"/>
      <c r="O70" s="71"/>
      <c r="P70" s="7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>
      <c r="A71" s="10"/>
      <c r="C71" s="1"/>
      <c r="D71" s="1"/>
      <c r="E71" s="1"/>
      <c r="F71" s="11"/>
      <c r="G71" s="1"/>
      <c r="H71" s="1"/>
      <c r="I71" s="71"/>
      <c r="J71" s="1"/>
      <c r="K71" s="1"/>
      <c r="L71" s="71"/>
      <c r="M71" s="71"/>
      <c r="N71" s="71"/>
      <c r="O71" s="71"/>
      <c r="P71" s="7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>
      <c r="A72" s="10"/>
      <c r="C72" s="1"/>
      <c r="D72" s="1"/>
      <c r="E72" s="1"/>
      <c r="F72" s="11"/>
      <c r="G72" s="1"/>
      <c r="H72" s="1"/>
      <c r="I72" s="71"/>
      <c r="J72" s="1"/>
      <c r="K72" s="1"/>
      <c r="L72" s="71"/>
      <c r="M72" s="71"/>
      <c r="N72" s="71"/>
      <c r="O72" s="71"/>
      <c r="P72" s="7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>
      <c r="A73" s="10"/>
      <c r="C73" s="1"/>
      <c r="D73" s="1"/>
      <c r="E73" s="1"/>
      <c r="F73" s="11"/>
      <c r="G73" s="1"/>
      <c r="H73" s="1"/>
      <c r="I73" s="71"/>
      <c r="J73" s="1"/>
      <c r="K73" s="1"/>
      <c r="L73" s="71"/>
      <c r="M73" s="71"/>
      <c r="N73" s="71"/>
      <c r="O73" s="71"/>
      <c r="P73" s="7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>
      <c r="A74" s="10"/>
      <c r="C74" s="1"/>
      <c r="D74" s="1"/>
      <c r="E74" s="1"/>
      <c r="F74" s="11"/>
      <c r="G74" s="1"/>
      <c r="H74" s="1"/>
      <c r="I74" s="71"/>
      <c r="J74" s="1"/>
      <c r="K74" s="1"/>
      <c r="L74" s="71"/>
      <c r="M74" s="71"/>
      <c r="N74" s="71"/>
      <c r="O74" s="71"/>
      <c r="P74" s="7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>
      <c r="A75" s="10"/>
      <c r="C75" s="1"/>
      <c r="D75" s="1"/>
      <c r="E75" s="1"/>
      <c r="F75" s="11"/>
      <c r="G75" s="1"/>
      <c r="H75" s="1"/>
      <c r="I75" s="71"/>
      <c r="J75" s="1"/>
      <c r="K75" s="1"/>
      <c r="L75" s="71"/>
      <c r="M75" s="71"/>
      <c r="N75" s="71"/>
      <c r="O75" s="71"/>
      <c r="P75" s="7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>
      <c r="A76" s="10"/>
      <c r="C76" s="1"/>
      <c r="D76" s="1"/>
      <c r="E76" s="1"/>
      <c r="F76" s="11"/>
      <c r="G76" s="1"/>
      <c r="H76" s="1"/>
      <c r="I76" s="71"/>
      <c r="J76" s="1"/>
      <c r="K76" s="1"/>
      <c r="L76" s="71"/>
      <c r="M76" s="71"/>
      <c r="N76" s="71"/>
      <c r="O76" s="71"/>
      <c r="P76" s="7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>
      <c r="A77" s="10"/>
      <c r="C77" s="1"/>
      <c r="D77" s="1"/>
      <c r="E77" s="1"/>
      <c r="F77" s="11"/>
      <c r="G77" s="1"/>
      <c r="H77" s="1"/>
      <c r="I77" s="71"/>
      <c r="J77" s="1"/>
      <c r="K77" s="1"/>
      <c r="L77" s="71"/>
      <c r="M77" s="71"/>
      <c r="N77" s="71"/>
      <c r="O77" s="71"/>
      <c r="P77" s="7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>
      <c r="A78" s="10"/>
      <c r="C78" s="1"/>
      <c r="D78" s="1"/>
      <c r="E78" s="1"/>
      <c r="F78" s="11"/>
      <c r="G78" s="1"/>
      <c r="H78" s="1"/>
      <c r="I78" s="71"/>
      <c r="J78" s="1"/>
      <c r="K78" s="1"/>
      <c r="L78" s="71"/>
      <c r="M78" s="71"/>
      <c r="N78" s="71"/>
      <c r="O78" s="71"/>
      <c r="P78" s="7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>
      <c r="A79" s="10"/>
      <c r="C79" s="1"/>
      <c r="D79" s="1"/>
      <c r="E79" s="1"/>
      <c r="F79" s="11"/>
      <c r="G79" s="1"/>
      <c r="H79" s="1"/>
      <c r="I79" s="71"/>
      <c r="J79" s="1"/>
      <c r="K79" s="1"/>
      <c r="L79" s="71"/>
      <c r="M79" s="71"/>
      <c r="N79" s="71"/>
      <c r="O79" s="71"/>
      <c r="P79" s="7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>
      <c r="A80" s="10"/>
      <c r="C80" s="1"/>
      <c r="D80" s="1"/>
      <c r="E80" s="1"/>
      <c r="F80" s="11"/>
      <c r="G80" s="1"/>
      <c r="H80" s="1"/>
      <c r="I80" s="71"/>
      <c r="J80" s="1"/>
      <c r="K80" s="1"/>
      <c r="L80" s="71"/>
      <c r="M80" s="71"/>
      <c r="N80" s="71"/>
      <c r="O80" s="71"/>
      <c r="P80" s="7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>
      <c r="A81" s="10"/>
      <c r="C81" s="1"/>
      <c r="D81" s="1"/>
      <c r="E81" s="1"/>
      <c r="F81" s="11"/>
      <c r="G81" s="1"/>
      <c r="H81" s="1"/>
      <c r="I81" s="71"/>
      <c r="J81" s="1"/>
      <c r="K81" s="1"/>
      <c r="L81" s="71"/>
      <c r="M81" s="71"/>
      <c r="N81" s="71"/>
      <c r="O81" s="71"/>
      <c r="P81" s="7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>
      <c r="A82" s="10"/>
      <c r="C82" s="1"/>
      <c r="D82" s="1"/>
      <c r="E82" s="1"/>
      <c r="F82" s="11"/>
      <c r="G82" s="1"/>
      <c r="H82" s="1"/>
      <c r="I82" s="71"/>
      <c r="J82" s="1"/>
      <c r="K82" s="1"/>
      <c r="L82" s="71"/>
      <c r="M82" s="71"/>
      <c r="N82" s="71"/>
      <c r="O82" s="71"/>
      <c r="P82" s="7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>
      <c r="A83" s="10"/>
      <c r="C83" s="1"/>
      <c r="D83" s="1"/>
      <c r="E83" s="1"/>
      <c r="F83" s="11"/>
      <c r="G83" s="1"/>
      <c r="H83" s="1"/>
      <c r="I83" s="71"/>
      <c r="J83" s="1"/>
      <c r="K83" s="1"/>
      <c r="L83" s="71"/>
      <c r="M83" s="71"/>
      <c r="N83" s="71"/>
      <c r="O83" s="71"/>
      <c r="P83" s="7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>
      <c r="A84" s="10"/>
      <c r="C84" s="1"/>
      <c r="D84" s="1"/>
      <c r="E84" s="1"/>
      <c r="F84" s="11"/>
      <c r="G84" s="1"/>
      <c r="H84" s="1"/>
      <c r="I84" s="71"/>
      <c r="J84" s="1"/>
      <c r="K84" s="1"/>
      <c r="L84" s="71"/>
      <c r="M84" s="71"/>
      <c r="N84" s="71"/>
      <c r="O84" s="71"/>
      <c r="P84" s="7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>
      <c r="A85" s="10"/>
      <c r="C85" s="1"/>
      <c r="D85" s="1"/>
      <c r="E85" s="1"/>
      <c r="F85" s="11"/>
      <c r="G85" s="1"/>
      <c r="H85" s="1"/>
      <c r="I85" s="71"/>
      <c r="J85" s="1"/>
      <c r="K85" s="1"/>
      <c r="L85" s="71"/>
      <c r="M85" s="71"/>
      <c r="N85" s="71"/>
      <c r="O85" s="71"/>
      <c r="P85" s="7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>
      <c r="A86" s="10"/>
      <c r="C86" s="1"/>
      <c r="D86" s="1"/>
      <c r="E86" s="1"/>
      <c r="F86" s="11"/>
      <c r="G86" s="1"/>
      <c r="H86" s="1"/>
      <c r="I86" s="71"/>
      <c r="J86" s="1"/>
      <c r="K86" s="1"/>
      <c r="L86" s="71"/>
      <c r="M86" s="71"/>
      <c r="N86" s="71"/>
      <c r="O86" s="71"/>
      <c r="P86" s="7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>
      <c r="A87" s="10"/>
      <c r="C87" s="1"/>
      <c r="D87" s="1"/>
      <c r="E87" s="1"/>
      <c r="F87" s="11"/>
      <c r="G87" s="1"/>
      <c r="H87" s="1"/>
      <c r="I87" s="71"/>
      <c r="J87" s="1"/>
      <c r="K87" s="1"/>
      <c r="L87" s="71"/>
      <c r="M87" s="71"/>
      <c r="N87" s="71"/>
      <c r="O87" s="71"/>
      <c r="P87" s="7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>
      <c r="A88" s="10"/>
      <c r="C88" s="1"/>
      <c r="D88" s="1"/>
      <c r="E88" s="1"/>
      <c r="F88" s="11"/>
      <c r="G88" s="1"/>
      <c r="H88" s="1"/>
      <c r="I88" s="71"/>
      <c r="J88" s="1"/>
      <c r="K88" s="1"/>
      <c r="L88" s="71"/>
      <c r="M88" s="71"/>
      <c r="N88" s="71"/>
      <c r="O88" s="71"/>
      <c r="P88" s="7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>
      <c r="A89" s="10"/>
      <c r="C89" s="1"/>
      <c r="D89" s="1"/>
      <c r="E89" s="1"/>
      <c r="F89" s="11"/>
      <c r="G89" s="1"/>
      <c r="H89" s="1"/>
      <c r="I89" s="71"/>
      <c r="J89" s="1"/>
      <c r="K89" s="1"/>
      <c r="L89" s="71"/>
      <c r="M89" s="71"/>
      <c r="N89" s="71"/>
      <c r="O89" s="71"/>
      <c r="P89" s="7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>
      <c r="A90" s="10"/>
      <c r="C90" s="1"/>
      <c r="D90" s="1"/>
      <c r="E90" s="1"/>
      <c r="F90" s="11"/>
      <c r="G90" s="1"/>
      <c r="H90" s="1"/>
      <c r="I90" s="71"/>
      <c r="J90" s="1"/>
      <c r="K90" s="1"/>
      <c r="L90" s="71"/>
      <c r="M90" s="71"/>
      <c r="N90" s="71"/>
      <c r="O90" s="71"/>
      <c r="P90" s="7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>
      <c r="A91" s="10"/>
      <c r="C91" s="1"/>
      <c r="D91" s="1"/>
      <c r="E91" s="1"/>
      <c r="F91" s="11"/>
      <c r="G91" s="1"/>
      <c r="H91" s="1"/>
      <c r="I91" s="71"/>
      <c r="J91" s="1"/>
      <c r="K91" s="1"/>
      <c r="L91" s="71"/>
      <c r="M91" s="71"/>
      <c r="N91" s="71"/>
      <c r="O91" s="71"/>
      <c r="P91" s="7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>
      <c r="A92" s="10"/>
      <c r="C92" s="1"/>
      <c r="D92" s="1"/>
      <c r="E92" s="1"/>
      <c r="F92" s="11"/>
      <c r="G92" s="1"/>
      <c r="H92" s="1"/>
      <c r="I92" s="71"/>
      <c r="J92" s="1"/>
      <c r="K92" s="1"/>
      <c r="L92" s="71"/>
      <c r="M92" s="71"/>
      <c r="N92" s="71"/>
      <c r="O92" s="71"/>
      <c r="P92" s="7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>
      <c r="A93" s="10"/>
      <c r="C93" s="1"/>
      <c r="D93" s="1"/>
      <c r="E93" s="1"/>
      <c r="F93" s="11"/>
      <c r="G93" s="1"/>
      <c r="H93" s="1"/>
      <c r="I93" s="71"/>
      <c r="J93" s="1"/>
      <c r="K93" s="1"/>
      <c r="L93" s="71"/>
      <c r="M93" s="71"/>
      <c r="N93" s="71"/>
      <c r="O93" s="71"/>
      <c r="P93" s="7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>
      <c r="A94" s="10"/>
      <c r="C94" s="1"/>
      <c r="D94" s="1"/>
      <c r="E94" s="1"/>
      <c r="F94" s="11"/>
      <c r="G94" s="1"/>
      <c r="H94" s="1"/>
      <c r="I94" s="71"/>
      <c r="J94" s="1"/>
      <c r="K94" s="1"/>
      <c r="L94" s="71"/>
      <c r="M94" s="71"/>
      <c r="N94" s="71"/>
      <c r="O94" s="71"/>
      <c r="P94" s="7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>
      <c r="A95" s="10"/>
      <c r="C95" s="1"/>
      <c r="D95" s="1"/>
      <c r="E95" s="1"/>
      <c r="F95" s="11"/>
      <c r="G95" s="1"/>
      <c r="H95" s="1"/>
      <c r="I95" s="71"/>
      <c r="J95" s="1"/>
      <c r="K95" s="1"/>
      <c r="L95" s="71"/>
      <c r="M95" s="71"/>
      <c r="N95" s="71"/>
      <c r="O95" s="71"/>
      <c r="P95" s="7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>
      <c r="A96" s="10"/>
      <c r="C96" s="1"/>
      <c r="D96" s="1"/>
      <c r="E96" s="1"/>
      <c r="F96" s="11"/>
      <c r="G96" s="1"/>
      <c r="H96" s="1"/>
      <c r="I96" s="71"/>
      <c r="J96" s="1"/>
      <c r="K96" s="1"/>
      <c r="L96" s="71"/>
      <c r="M96" s="71"/>
      <c r="N96" s="71"/>
      <c r="O96" s="71"/>
      <c r="P96" s="7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>
      <c r="A97" s="10"/>
      <c r="C97" s="1"/>
      <c r="D97" s="1"/>
      <c r="E97" s="1"/>
      <c r="F97" s="11"/>
      <c r="G97" s="1"/>
      <c r="H97" s="1"/>
      <c r="I97" s="71"/>
      <c r="J97" s="1"/>
      <c r="K97" s="1"/>
      <c r="L97" s="71"/>
      <c r="M97" s="71"/>
      <c r="N97" s="71"/>
      <c r="O97" s="71"/>
      <c r="P97" s="7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>
      <c r="A98" s="10"/>
      <c r="C98" s="1"/>
      <c r="D98" s="1"/>
      <c r="E98" s="1"/>
      <c r="F98" s="11"/>
      <c r="G98" s="1"/>
      <c r="H98" s="1"/>
      <c r="I98" s="71"/>
      <c r="J98" s="1"/>
      <c r="K98" s="1"/>
      <c r="L98" s="71"/>
      <c r="M98" s="71"/>
      <c r="N98" s="71"/>
      <c r="O98" s="71"/>
      <c r="P98" s="7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>
      <c r="A99" s="10"/>
      <c r="C99" s="1"/>
      <c r="D99" s="1"/>
      <c r="E99" s="1"/>
      <c r="F99" s="11"/>
      <c r="G99" s="1"/>
      <c r="H99" s="1"/>
      <c r="I99" s="71"/>
      <c r="J99" s="1"/>
      <c r="K99" s="1"/>
      <c r="L99" s="71"/>
      <c r="M99" s="71"/>
      <c r="N99" s="71"/>
      <c r="O99" s="71"/>
      <c r="P99" s="7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>
      <c r="A100" s="10"/>
      <c r="C100" s="1"/>
      <c r="D100" s="1"/>
      <c r="E100" s="1"/>
      <c r="F100" s="11"/>
      <c r="G100" s="1"/>
      <c r="H100" s="1"/>
      <c r="I100" s="71"/>
      <c r="J100" s="1"/>
      <c r="K100" s="1"/>
      <c r="L100" s="71"/>
      <c r="M100" s="71"/>
      <c r="N100" s="71"/>
      <c r="O100" s="71"/>
      <c r="P100" s="7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>
      <c r="A101" s="10"/>
      <c r="C101" s="1"/>
      <c r="D101" s="1"/>
      <c r="E101" s="1"/>
      <c r="F101" s="11"/>
      <c r="G101" s="1"/>
      <c r="H101" s="1"/>
      <c r="I101" s="71"/>
      <c r="J101" s="1"/>
      <c r="K101" s="1"/>
      <c r="L101" s="71"/>
      <c r="M101" s="71"/>
      <c r="N101" s="71"/>
      <c r="O101" s="71"/>
      <c r="P101" s="7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>
      <c r="A102" s="10"/>
      <c r="C102" s="1"/>
      <c r="D102" s="1"/>
      <c r="E102" s="1"/>
      <c r="F102" s="11"/>
      <c r="G102" s="1"/>
      <c r="H102" s="1"/>
      <c r="I102" s="71"/>
      <c r="J102" s="1"/>
      <c r="K102" s="1"/>
      <c r="L102" s="71"/>
      <c r="M102" s="71"/>
      <c r="N102" s="71"/>
      <c r="O102" s="71"/>
      <c r="P102" s="7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>
      <c r="A103" s="10"/>
      <c r="C103" s="1"/>
      <c r="D103" s="1"/>
      <c r="E103" s="1"/>
      <c r="F103" s="11"/>
      <c r="G103" s="1"/>
      <c r="H103" s="1"/>
      <c r="I103" s="71"/>
      <c r="J103" s="1"/>
      <c r="K103" s="1"/>
      <c r="L103" s="71"/>
      <c r="M103" s="71"/>
      <c r="N103" s="71"/>
      <c r="O103" s="71"/>
      <c r="P103" s="7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>
      <c r="A104" s="10"/>
      <c r="C104" s="1"/>
      <c r="D104" s="1"/>
      <c r="E104" s="1"/>
      <c r="F104" s="11"/>
      <c r="G104" s="1"/>
      <c r="H104" s="1"/>
      <c r="I104" s="71"/>
      <c r="J104" s="1"/>
      <c r="K104" s="1"/>
      <c r="L104" s="71"/>
      <c r="M104" s="71"/>
      <c r="N104" s="71"/>
      <c r="O104" s="71"/>
      <c r="P104" s="7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.75">
      <c r="A105" s="10"/>
      <c r="C105" s="1"/>
      <c r="D105" s="1"/>
      <c r="E105" s="1"/>
      <c r="F105" s="11"/>
      <c r="G105" s="1"/>
      <c r="H105" s="1"/>
      <c r="I105" s="71"/>
      <c r="J105" s="1"/>
      <c r="K105" s="1"/>
      <c r="L105" s="71"/>
      <c r="M105" s="71"/>
      <c r="N105" s="71"/>
      <c r="O105" s="71"/>
      <c r="P105" s="7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.75">
      <c r="A106" s="10"/>
      <c r="C106" s="1"/>
      <c r="D106" s="1"/>
      <c r="E106" s="1"/>
      <c r="F106" s="11"/>
      <c r="G106" s="1"/>
      <c r="H106" s="1"/>
      <c r="I106" s="71"/>
      <c r="J106" s="1"/>
      <c r="K106" s="1"/>
      <c r="L106" s="71"/>
      <c r="M106" s="71"/>
      <c r="N106" s="71"/>
      <c r="O106" s="71"/>
      <c r="P106" s="7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.75">
      <c r="A107" s="10"/>
      <c r="C107" s="1"/>
      <c r="D107" s="1"/>
      <c r="E107" s="1"/>
      <c r="F107" s="11"/>
      <c r="G107" s="1"/>
      <c r="H107" s="1"/>
      <c r="I107" s="71"/>
      <c r="J107" s="1"/>
      <c r="K107" s="1"/>
      <c r="L107" s="71"/>
      <c r="M107" s="71"/>
      <c r="N107" s="71"/>
      <c r="O107" s="71"/>
      <c r="P107" s="7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.75">
      <c r="A108" s="10"/>
      <c r="C108" s="1"/>
      <c r="D108" s="1"/>
      <c r="E108" s="1"/>
      <c r="F108" s="11"/>
      <c r="G108" s="1"/>
      <c r="H108" s="1"/>
      <c r="I108" s="71"/>
      <c r="J108" s="1"/>
      <c r="K108" s="1"/>
      <c r="L108" s="71"/>
      <c r="M108" s="71"/>
      <c r="N108" s="71"/>
      <c r="O108" s="71"/>
      <c r="P108" s="7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.75">
      <c r="A109" s="10"/>
      <c r="C109" s="1"/>
      <c r="D109" s="1"/>
      <c r="E109" s="1"/>
      <c r="F109" s="11"/>
      <c r="G109" s="1"/>
      <c r="H109" s="1"/>
      <c r="I109" s="71"/>
      <c r="J109" s="1"/>
      <c r="K109" s="1"/>
      <c r="L109" s="71"/>
      <c r="M109" s="71"/>
      <c r="N109" s="71"/>
      <c r="O109" s="71"/>
      <c r="P109" s="7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.75">
      <c r="A110" s="10"/>
      <c r="C110" s="1"/>
      <c r="D110" s="1"/>
      <c r="E110" s="1"/>
      <c r="F110" s="11"/>
      <c r="G110" s="1"/>
      <c r="H110" s="1"/>
      <c r="I110" s="71"/>
      <c r="J110" s="1"/>
      <c r="K110" s="1"/>
      <c r="L110" s="71"/>
      <c r="M110" s="71"/>
      <c r="N110" s="71"/>
      <c r="O110" s="71"/>
      <c r="P110" s="7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.75">
      <c r="A111" s="10"/>
      <c r="C111" s="1"/>
      <c r="D111" s="1"/>
      <c r="E111" s="1"/>
      <c r="F111" s="11"/>
      <c r="G111" s="1"/>
      <c r="H111" s="1"/>
      <c r="I111" s="71"/>
      <c r="J111" s="1"/>
      <c r="K111" s="1"/>
      <c r="L111" s="71"/>
      <c r="M111" s="71"/>
      <c r="N111" s="71"/>
      <c r="O111" s="71"/>
      <c r="P111" s="7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.75">
      <c r="A112" s="10"/>
      <c r="C112" s="1"/>
      <c r="D112" s="1"/>
      <c r="E112" s="1"/>
      <c r="F112" s="11"/>
      <c r="G112" s="1"/>
      <c r="H112" s="1"/>
      <c r="I112" s="71"/>
      <c r="J112" s="1"/>
      <c r="K112" s="1"/>
      <c r="L112" s="71"/>
      <c r="M112" s="71"/>
      <c r="N112" s="71"/>
      <c r="O112" s="71"/>
      <c r="P112" s="7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.75">
      <c r="A113" s="10"/>
      <c r="C113" s="1"/>
      <c r="D113" s="1"/>
      <c r="E113" s="1"/>
      <c r="F113" s="11"/>
      <c r="G113" s="1"/>
      <c r="H113" s="1"/>
      <c r="I113" s="71"/>
      <c r="J113" s="1"/>
      <c r="K113" s="1"/>
      <c r="L113" s="71"/>
      <c r="M113" s="71"/>
      <c r="N113" s="71"/>
      <c r="O113" s="71"/>
      <c r="P113" s="7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.75">
      <c r="A114" s="10"/>
      <c r="C114" s="1"/>
      <c r="D114" s="1"/>
      <c r="E114" s="1"/>
      <c r="F114" s="11"/>
      <c r="G114" s="1"/>
      <c r="H114" s="1"/>
      <c r="I114" s="71"/>
      <c r="J114" s="1"/>
      <c r="K114" s="1"/>
      <c r="L114" s="71"/>
      <c r="M114" s="71"/>
      <c r="N114" s="71"/>
      <c r="O114" s="71"/>
      <c r="P114" s="7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.75">
      <c r="A115" s="10"/>
      <c r="C115" s="1"/>
      <c r="D115" s="1"/>
      <c r="E115" s="1"/>
      <c r="F115" s="11"/>
      <c r="G115" s="1"/>
      <c r="H115" s="1"/>
      <c r="I115" s="71"/>
      <c r="J115" s="1"/>
      <c r="K115" s="1"/>
      <c r="L115" s="71"/>
      <c r="M115" s="71"/>
      <c r="N115" s="71"/>
      <c r="O115" s="71"/>
      <c r="P115" s="7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.75">
      <c r="A116" s="10"/>
      <c r="C116" s="1"/>
      <c r="D116" s="1"/>
      <c r="E116" s="1"/>
      <c r="F116" s="11"/>
      <c r="G116" s="1"/>
      <c r="H116" s="1"/>
      <c r="I116" s="71"/>
      <c r="J116" s="1"/>
      <c r="K116" s="1"/>
      <c r="L116" s="71"/>
      <c r="M116" s="71"/>
      <c r="N116" s="71"/>
      <c r="O116" s="71"/>
      <c r="P116" s="7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.75">
      <c r="A117" s="10"/>
      <c r="C117" s="1"/>
      <c r="D117" s="1"/>
      <c r="E117" s="1"/>
      <c r="F117" s="11"/>
      <c r="G117" s="1"/>
      <c r="H117" s="1"/>
      <c r="I117" s="71"/>
      <c r="J117" s="1"/>
      <c r="K117" s="1"/>
      <c r="L117" s="71"/>
      <c r="M117" s="71"/>
      <c r="N117" s="71"/>
      <c r="O117" s="71"/>
      <c r="P117" s="7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.75">
      <c r="A118" s="10"/>
      <c r="C118" s="1"/>
      <c r="D118" s="1"/>
      <c r="E118" s="1"/>
      <c r="F118" s="11"/>
      <c r="G118" s="1"/>
      <c r="H118" s="1"/>
      <c r="I118" s="71"/>
      <c r="J118" s="1"/>
      <c r="K118" s="1"/>
      <c r="L118" s="71"/>
      <c r="M118" s="71"/>
      <c r="N118" s="71"/>
      <c r="O118" s="71"/>
      <c r="P118" s="7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.75">
      <c r="A119" s="10"/>
      <c r="C119" s="1"/>
      <c r="D119" s="1"/>
      <c r="E119" s="1"/>
      <c r="F119" s="11"/>
      <c r="G119" s="1"/>
      <c r="H119" s="1"/>
      <c r="I119" s="71"/>
      <c r="J119" s="1"/>
      <c r="K119" s="1"/>
      <c r="L119" s="71"/>
      <c r="M119" s="71"/>
      <c r="N119" s="71"/>
      <c r="O119" s="71"/>
      <c r="P119" s="7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.75">
      <c r="A120" s="10"/>
      <c r="C120" s="1"/>
      <c r="D120" s="1"/>
      <c r="E120" s="1"/>
      <c r="F120" s="11"/>
      <c r="G120" s="1"/>
      <c r="H120" s="1"/>
      <c r="I120" s="71"/>
      <c r="J120" s="1"/>
      <c r="K120" s="1"/>
      <c r="L120" s="71"/>
      <c r="M120" s="71"/>
      <c r="N120" s="71"/>
      <c r="O120" s="71"/>
      <c r="P120" s="7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>
      <c r="A121" s="10"/>
      <c r="C121" s="1"/>
      <c r="D121" s="1"/>
      <c r="E121" s="1"/>
      <c r="F121" s="11"/>
      <c r="G121" s="1"/>
      <c r="H121" s="1"/>
      <c r="I121" s="71"/>
      <c r="J121" s="1"/>
      <c r="K121" s="1"/>
      <c r="L121" s="71"/>
      <c r="M121" s="71"/>
      <c r="N121" s="71"/>
      <c r="O121" s="71"/>
      <c r="P121" s="7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.75">
      <c r="A122" s="10"/>
      <c r="C122" s="1"/>
      <c r="D122" s="1"/>
      <c r="E122" s="1"/>
      <c r="F122" s="11"/>
      <c r="G122" s="1"/>
      <c r="H122" s="1"/>
      <c r="I122" s="71"/>
      <c r="J122" s="1"/>
      <c r="K122" s="1"/>
      <c r="L122" s="71"/>
      <c r="M122" s="71"/>
      <c r="N122" s="71"/>
      <c r="O122" s="71"/>
      <c r="P122" s="7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.75">
      <c r="A123" s="10"/>
      <c r="C123" s="1"/>
      <c r="D123" s="1"/>
      <c r="E123" s="1"/>
      <c r="F123" s="11"/>
      <c r="G123" s="1"/>
      <c r="H123" s="1"/>
      <c r="I123" s="71"/>
      <c r="J123" s="1"/>
      <c r="K123" s="1"/>
      <c r="L123" s="71"/>
      <c r="M123" s="71"/>
      <c r="N123" s="71"/>
      <c r="O123" s="71"/>
      <c r="P123" s="7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.75">
      <c r="A124" s="10"/>
      <c r="C124" s="1"/>
      <c r="D124" s="1"/>
      <c r="E124" s="1"/>
      <c r="F124" s="11"/>
      <c r="G124" s="1"/>
      <c r="H124" s="1"/>
      <c r="I124" s="71"/>
      <c r="J124" s="1"/>
      <c r="K124" s="1"/>
      <c r="L124" s="71"/>
      <c r="M124" s="71"/>
      <c r="N124" s="71"/>
      <c r="O124" s="71"/>
      <c r="P124" s="7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.75">
      <c r="A125" s="10"/>
      <c r="C125" s="1"/>
      <c r="D125" s="1"/>
      <c r="E125" s="1"/>
      <c r="F125" s="11"/>
      <c r="G125" s="1"/>
      <c r="H125" s="1"/>
      <c r="I125" s="71"/>
      <c r="J125" s="1"/>
      <c r="K125" s="1"/>
      <c r="L125" s="71"/>
      <c r="M125" s="71"/>
      <c r="N125" s="71"/>
      <c r="O125" s="71"/>
      <c r="P125" s="7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.75">
      <c r="A126" s="10"/>
      <c r="C126" s="1"/>
      <c r="D126" s="1"/>
      <c r="E126" s="1"/>
      <c r="F126" s="11"/>
      <c r="G126" s="1"/>
      <c r="H126" s="1"/>
      <c r="I126" s="71"/>
      <c r="J126" s="1"/>
      <c r="K126" s="1"/>
      <c r="L126" s="71"/>
      <c r="M126" s="71"/>
      <c r="N126" s="71"/>
      <c r="O126" s="71"/>
      <c r="P126" s="7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.75">
      <c r="A127" s="10"/>
      <c r="C127" s="1"/>
      <c r="D127" s="1"/>
      <c r="E127" s="1"/>
      <c r="F127" s="11"/>
      <c r="G127" s="1"/>
      <c r="H127" s="1"/>
      <c r="I127" s="71"/>
      <c r="J127" s="1"/>
      <c r="K127" s="1"/>
      <c r="L127" s="71"/>
      <c r="M127" s="71"/>
      <c r="N127" s="71"/>
      <c r="O127" s="71"/>
      <c r="P127" s="7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.75">
      <c r="A128" s="10"/>
      <c r="C128" s="1"/>
      <c r="D128" s="1"/>
      <c r="E128" s="1"/>
      <c r="F128" s="11"/>
      <c r="G128" s="1"/>
      <c r="H128" s="1"/>
      <c r="I128" s="71"/>
      <c r="J128" s="1"/>
      <c r="K128" s="1"/>
      <c r="L128" s="71"/>
      <c r="M128" s="71"/>
      <c r="N128" s="71"/>
      <c r="O128" s="71"/>
      <c r="P128" s="7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.75">
      <c r="A129" s="10"/>
      <c r="C129" s="1"/>
      <c r="D129" s="1"/>
      <c r="E129" s="1"/>
      <c r="F129" s="11"/>
      <c r="G129" s="1"/>
      <c r="H129" s="1"/>
      <c r="I129" s="71"/>
      <c r="J129" s="1"/>
      <c r="K129" s="1"/>
      <c r="L129" s="71"/>
      <c r="M129" s="71"/>
      <c r="N129" s="71"/>
      <c r="O129" s="71"/>
      <c r="P129" s="7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.75">
      <c r="A130" s="10"/>
      <c r="C130" s="1"/>
      <c r="D130" s="1"/>
      <c r="E130" s="1"/>
      <c r="F130" s="11"/>
      <c r="G130" s="1"/>
      <c r="H130" s="1"/>
      <c r="I130" s="71"/>
      <c r="J130" s="1"/>
      <c r="K130" s="1"/>
      <c r="L130" s="71"/>
      <c r="M130" s="71"/>
      <c r="N130" s="71"/>
      <c r="O130" s="71"/>
      <c r="P130" s="7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.75">
      <c r="A131" s="10"/>
      <c r="C131" s="1"/>
      <c r="D131" s="1"/>
      <c r="E131" s="1"/>
      <c r="F131" s="11"/>
      <c r="G131" s="1"/>
      <c r="H131" s="1"/>
      <c r="I131" s="71"/>
      <c r="J131" s="1"/>
      <c r="K131" s="1"/>
      <c r="L131" s="71"/>
      <c r="M131" s="71"/>
      <c r="N131" s="71"/>
      <c r="O131" s="71"/>
      <c r="P131" s="7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.75">
      <c r="A132" s="10"/>
      <c r="C132" s="1"/>
      <c r="D132" s="1"/>
      <c r="E132" s="1"/>
      <c r="F132" s="11"/>
      <c r="G132" s="1"/>
      <c r="H132" s="1"/>
      <c r="I132" s="71"/>
      <c r="J132" s="1"/>
      <c r="K132" s="1"/>
      <c r="L132" s="71"/>
      <c r="M132" s="71"/>
      <c r="N132" s="71"/>
      <c r="O132" s="71"/>
      <c r="P132" s="7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.75">
      <c r="A133" s="10"/>
      <c r="C133" s="1"/>
      <c r="D133" s="1"/>
      <c r="E133" s="1"/>
      <c r="F133" s="11"/>
      <c r="G133" s="1"/>
      <c r="H133" s="1"/>
      <c r="I133" s="71"/>
      <c r="J133" s="1"/>
      <c r="K133" s="1"/>
      <c r="L133" s="71"/>
      <c r="M133" s="71"/>
      <c r="N133" s="71"/>
      <c r="O133" s="71"/>
      <c r="P133" s="7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.75">
      <c r="A134" s="10"/>
      <c r="C134" s="1"/>
      <c r="D134" s="1"/>
      <c r="E134" s="1"/>
      <c r="F134" s="11"/>
      <c r="G134" s="1"/>
      <c r="H134" s="1"/>
      <c r="I134" s="71"/>
      <c r="J134" s="1"/>
      <c r="K134" s="1"/>
      <c r="L134" s="71"/>
      <c r="M134" s="71"/>
      <c r="N134" s="71"/>
      <c r="O134" s="71"/>
      <c r="P134" s="7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>
      <c r="A135" s="10"/>
      <c r="C135" s="1"/>
      <c r="D135" s="1"/>
      <c r="E135" s="1"/>
      <c r="F135" s="11"/>
      <c r="G135" s="1"/>
      <c r="H135" s="1"/>
      <c r="I135" s="71"/>
      <c r="J135" s="1"/>
      <c r="K135" s="1"/>
      <c r="L135" s="71"/>
      <c r="M135" s="71"/>
      <c r="N135" s="71"/>
      <c r="O135" s="71"/>
      <c r="P135" s="7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.75">
      <c r="A136" s="10"/>
      <c r="C136" s="1"/>
      <c r="D136" s="1"/>
      <c r="E136" s="1"/>
      <c r="F136" s="11"/>
      <c r="G136" s="1"/>
      <c r="H136" s="1"/>
      <c r="I136" s="71"/>
      <c r="J136" s="1"/>
      <c r="K136" s="1"/>
      <c r="L136" s="71"/>
      <c r="M136" s="71"/>
      <c r="N136" s="71"/>
      <c r="O136" s="71"/>
      <c r="P136" s="7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.75">
      <c r="A137" s="10"/>
      <c r="C137" s="1"/>
      <c r="D137" s="1"/>
      <c r="E137" s="1"/>
      <c r="F137" s="11"/>
      <c r="G137" s="1"/>
      <c r="H137" s="1"/>
      <c r="I137" s="71"/>
      <c r="J137" s="1"/>
      <c r="K137" s="1"/>
      <c r="L137" s="71"/>
      <c r="M137" s="71"/>
      <c r="N137" s="71"/>
      <c r="O137" s="71"/>
      <c r="P137" s="7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.75">
      <c r="A138" s="10"/>
      <c r="C138" s="1"/>
      <c r="D138" s="1"/>
      <c r="E138" s="1"/>
      <c r="F138" s="11"/>
      <c r="G138" s="1"/>
      <c r="H138" s="1"/>
      <c r="I138" s="71"/>
      <c r="J138" s="1"/>
      <c r="K138" s="1"/>
      <c r="L138" s="71"/>
      <c r="M138" s="71"/>
      <c r="N138" s="71"/>
      <c r="O138" s="71"/>
      <c r="P138" s="7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.75">
      <c r="A139" s="10"/>
      <c r="C139" s="1"/>
      <c r="D139" s="1"/>
      <c r="E139" s="1"/>
      <c r="F139" s="11"/>
      <c r="G139" s="1"/>
      <c r="H139" s="1"/>
      <c r="I139" s="71"/>
      <c r="J139" s="1"/>
      <c r="K139" s="1"/>
      <c r="L139" s="71"/>
      <c r="M139" s="71"/>
      <c r="N139" s="71"/>
      <c r="O139" s="71"/>
      <c r="P139" s="7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.75">
      <c r="A140" s="10"/>
      <c r="C140" s="1"/>
      <c r="D140" s="1"/>
      <c r="E140" s="1"/>
      <c r="F140" s="11"/>
      <c r="G140" s="1"/>
      <c r="H140" s="1"/>
      <c r="I140" s="71"/>
      <c r="J140" s="1"/>
      <c r="K140" s="1"/>
      <c r="L140" s="71"/>
      <c r="M140" s="71"/>
      <c r="N140" s="71"/>
      <c r="O140" s="71"/>
      <c r="P140" s="7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.75">
      <c r="A141" s="10"/>
      <c r="C141" s="1"/>
      <c r="D141" s="1"/>
      <c r="E141" s="1"/>
      <c r="F141" s="11"/>
      <c r="G141" s="1"/>
      <c r="H141" s="1"/>
      <c r="I141" s="71"/>
      <c r="J141" s="1"/>
      <c r="K141" s="1"/>
      <c r="L141" s="71"/>
      <c r="M141" s="71"/>
      <c r="N141" s="71"/>
      <c r="O141" s="71"/>
      <c r="P141" s="7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.75">
      <c r="A142" s="10"/>
      <c r="C142" s="1"/>
      <c r="D142" s="1"/>
      <c r="E142" s="1"/>
      <c r="F142" s="11"/>
      <c r="G142" s="1"/>
      <c r="H142" s="1"/>
      <c r="I142" s="71"/>
      <c r="J142" s="1"/>
      <c r="K142" s="1"/>
      <c r="L142" s="71"/>
      <c r="M142" s="71"/>
      <c r="N142" s="71"/>
      <c r="O142" s="71"/>
      <c r="P142" s="7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.75">
      <c r="A143" s="10"/>
      <c r="C143" s="1"/>
      <c r="D143" s="1"/>
      <c r="E143" s="1"/>
      <c r="F143" s="11"/>
      <c r="G143" s="1"/>
      <c r="H143" s="1"/>
      <c r="I143" s="71"/>
      <c r="J143" s="1"/>
      <c r="K143" s="1"/>
      <c r="L143" s="71"/>
      <c r="M143" s="71"/>
      <c r="N143" s="71"/>
      <c r="O143" s="71"/>
      <c r="P143" s="7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.75">
      <c r="A144" s="10"/>
      <c r="C144" s="1"/>
      <c r="D144" s="1"/>
      <c r="E144" s="1"/>
      <c r="F144" s="11"/>
      <c r="G144" s="1"/>
      <c r="H144" s="1"/>
      <c r="I144" s="71"/>
      <c r="J144" s="1"/>
      <c r="K144" s="1"/>
      <c r="L144" s="71"/>
      <c r="M144" s="71"/>
      <c r="N144" s="71"/>
      <c r="O144" s="71"/>
      <c r="P144" s="7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.75">
      <c r="A145" s="10"/>
      <c r="C145" s="1"/>
      <c r="D145" s="1"/>
      <c r="E145" s="1"/>
      <c r="F145" s="11"/>
      <c r="G145" s="1"/>
      <c r="H145" s="1"/>
      <c r="I145" s="71"/>
      <c r="J145" s="1"/>
      <c r="K145" s="1"/>
      <c r="L145" s="71"/>
      <c r="M145" s="71"/>
      <c r="N145" s="71"/>
      <c r="O145" s="71"/>
      <c r="P145" s="7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.75">
      <c r="A146" s="10"/>
      <c r="C146" s="1"/>
      <c r="D146" s="1"/>
      <c r="E146" s="1"/>
      <c r="F146" s="11"/>
      <c r="G146" s="1"/>
      <c r="H146" s="1"/>
      <c r="I146" s="71"/>
      <c r="J146" s="1"/>
      <c r="K146" s="1"/>
      <c r="L146" s="71"/>
      <c r="M146" s="71"/>
      <c r="N146" s="71"/>
      <c r="O146" s="71"/>
      <c r="P146" s="7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.75">
      <c r="A147" s="10"/>
      <c r="C147" s="1"/>
      <c r="D147" s="1"/>
      <c r="E147" s="1"/>
      <c r="F147" s="11"/>
      <c r="G147" s="1"/>
      <c r="H147" s="1"/>
      <c r="I147" s="71"/>
      <c r="J147" s="1"/>
      <c r="K147" s="1"/>
      <c r="L147" s="71"/>
      <c r="M147" s="71"/>
      <c r="N147" s="71"/>
      <c r="O147" s="71"/>
      <c r="P147" s="7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.75">
      <c r="A148" s="10"/>
      <c r="C148" s="1"/>
      <c r="D148" s="1"/>
      <c r="E148" s="1"/>
      <c r="F148" s="11"/>
      <c r="G148" s="1"/>
      <c r="H148" s="1"/>
      <c r="I148" s="71"/>
      <c r="J148" s="1"/>
      <c r="K148" s="1"/>
      <c r="L148" s="71"/>
      <c r="M148" s="71"/>
      <c r="N148" s="71"/>
      <c r="O148" s="71"/>
      <c r="P148" s="7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.75">
      <c r="A149" s="10"/>
      <c r="C149" s="1"/>
      <c r="D149" s="1"/>
      <c r="E149" s="1"/>
      <c r="F149" s="11"/>
      <c r="G149" s="1"/>
      <c r="H149" s="1"/>
      <c r="I149" s="71"/>
      <c r="J149" s="1"/>
      <c r="K149" s="1"/>
      <c r="L149" s="71"/>
      <c r="M149" s="71"/>
      <c r="N149" s="71"/>
      <c r="O149" s="71"/>
      <c r="P149" s="7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.75">
      <c r="A150" s="10"/>
      <c r="C150" s="1"/>
      <c r="D150" s="1"/>
      <c r="E150" s="1"/>
      <c r="F150" s="11"/>
      <c r="G150" s="1"/>
      <c r="H150" s="1"/>
      <c r="I150" s="71"/>
      <c r="J150" s="1"/>
      <c r="K150" s="1"/>
      <c r="L150" s="71"/>
      <c r="M150" s="71"/>
      <c r="N150" s="71"/>
      <c r="O150" s="71"/>
      <c r="P150" s="7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.75">
      <c r="A151" s="10"/>
      <c r="C151" s="1"/>
      <c r="D151" s="1"/>
      <c r="E151" s="1"/>
      <c r="F151" s="11"/>
      <c r="G151" s="1"/>
      <c r="H151" s="1"/>
      <c r="I151" s="71"/>
      <c r="J151" s="1"/>
      <c r="K151" s="1"/>
      <c r="L151" s="71"/>
      <c r="M151" s="71"/>
      <c r="N151" s="71"/>
      <c r="O151" s="71"/>
      <c r="P151" s="7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.75">
      <c r="A152" s="10"/>
      <c r="C152" s="1"/>
      <c r="D152" s="1"/>
      <c r="E152" s="1"/>
      <c r="F152" s="11"/>
      <c r="G152" s="1"/>
      <c r="H152" s="1"/>
      <c r="I152" s="71"/>
      <c r="J152" s="1"/>
      <c r="K152" s="1"/>
      <c r="L152" s="71"/>
      <c r="M152" s="71"/>
      <c r="N152" s="71"/>
      <c r="O152" s="71"/>
      <c r="P152" s="7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.75">
      <c r="A153" s="10"/>
      <c r="C153" s="1"/>
      <c r="D153" s="1"/>
      <c r="E153" s="1"/>
      <c r="F153" s="11"/>
      <c r="G153" s="1"/>
      <c r="H153" s="1"/>
      <c r="I153" s="71"/>
      <c r="J153" s="1"/>
      <c r="K153" s="1"/>
      <c r="L153" s="71"/>
      <c r="M153" s="71"/>
      <c r="N153" s="71"/>
      <c r="O153" s="71"/>
      <c r="P153" s="7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.75">
      <c r="A154" s="10"/>
      <c r="C154" s="1"/>
      <c r="D154" s="1"/>
      <c r="E154" s="1"/>
      <c r="F154" s="11"/>
      <c r="G154" s="1"/>
      <c r="H154" s="1"/>
      <c r="I154" s="71"/>
      <c r="J154" s="1"/>
      <c r="K154" s="1"/>
      <c r="L154" s="71"/>
      <c r="M154" s="71"/>
      <c r="N154" s="71"/>
      <c r="O154" s="71"/>
      <c r="P154" s="7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.75">
      <c r="A155" s="10"/>
      <c r="C155" s="1"/>
      <c r="D155" s="1"/>
      <c r="E155" s="1"/>
      <c r="F155" s="11"/>
      <c r="G155" s="1"/>
      <c r="H155" s="1"/>
      <c r="I155" s="71"/>
      <c r="J155" s="1"/>
      <c r="K155" s="1"/>
      <c r="L155" s="71"/>
      <c r="M155" s="71"/>
      <c r="N155" s="71"/>
      <c r="O155" s="71"/>
      <c r="P155" s="7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.75">
      <c r="A156" s="10"/>
      <c r="C156" s="1"/>
      <c r="D156" s="1"/>
      <c r="E156" s="1"/>
      <c r="F156" s="11"/>
      <c r="G156" s="1"/>
      <c r="H156" s="1"/>
      <c r="I156" s="71"/>
      <c r="J156" s="1"/>
      <c r="K156" s="1"/>
      <c r="L156" s="71"/>
      <c r="M156" s="71"/>
      <c r="N156" s="71"/>
      <c r="O156" s="71"/>
      <c r="P156" s="7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.75">
      <c r="A157" s="10"/>
      <c r="C157" s="1"/>
      <c r="D157" s="1"/>
      <c r="E157" s="1"/>
      <c r="F157" s="11"/>
      <c r="G157" s="1"/>
      <c r="H157" s="1"/>
      <c r="I157" s="71"/>
      <c r="J157" s="1"/>
      <c r="K157" s="1"/>
      <c r="L157" s="71"/>
      <c r="M157" s="71"/>
      <c r="N157" s="71"/>
      <c r="O157" s="71"/>
      <c r="P157" s="7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.75">
      <c r="A158" s="10"/>
      <c r="C158" s="1"/>
      <c r="D158" s="1"/>
      <c r="E158" s="1"/>
      <c r="F158" s="11"/>
      <c r="G158" s="1"/>
      <c r="H158" s="1"/>
      <c r="I158" s="71"/>
      <c r="J158" s="1"/>
      <c r="K158" s="1"/>
      <c r="L158" s="71"/>
      <c r="M158" s="71"/>
      <c r="N158" s="71"/>
      <c r="O158" s="71"/>
      <c r="P158" s="7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.75">
      <c r="A159" s="10"/>
      <c r="C159" s="1"/>
      <c r="D159" s="1"/>
      <c r="E159" s="1"/>
      <c r="F159" s="11"/>
      <c r="G159" s="1"/>
      <c r="H159" s="1"/>
      <c r="I159" s="71"/>
      <c r="J159" s="1"/>
      <c r="K159" s="1"/>
      <c r="L159" s="71"/>
      <c r="M159" s="71"/>
      <c r="N159" s="71"/>
      <c r="O159" s="71"/>
      <c r="P159" s="7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.75">
      <c r="A160" s="10"/>
      <c r="C160" s="1"/>
      <c r="D160" s="1"/>
      <c r="E160" s="1"/>
      <c r="F160" s="11"/>
      <c r="G160" s="1"/>
      <c r="H160" s="1"/>
      <c r="I160" s="71"/>
      <c r="J160" s="1"/>
      <c r="K160" s="1"/>
      <c r="L160" s="71"/>
      <c r="M160" s="71"/>
      <c r="N160" s="71"/>
      <c r="O160" s="71"/>
      <c r="P160" s="7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.75">
      <c r="A161" s="10"/>
      <c r="C161" s="1"/>
      <c r="D161" s="1"/>
      <c r="E161" s="1"/>
      <c r="F161" s="11"/>
      <c r="G161" s="1"/>
      <c r="H161" s="1"/>
      <c r="I161" s="71"/>
      <c r="J161" s="1"/>
      <c r="K161" s="1"/>
      <c r="L161" s="71"/>
      <c r="M161" s="71"/>
      <c r="N161" s="71"/>
      <c r="O161" s="71"/>
      <c r="P161" s="7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.75">
      <c r="A162" s="10"/>
      <c r="C162" s="1"/>
      <c r="D162" s="1"/>
      <c r="E162" s="1"/>
      <c r="F162" s="11"/>
      <c r="G162" s="1"/>
      <c r="H162" s="1"/>
      <c r="I162" s="71"/>
      <c r="J162" s="1"/>
      <c r="K162" s="1"/>
      <c r="L162" s="71"/>
      <c r="M162" s="71"/>
      <c r="N162" s="71"/>
      <c r="O162" s="71"/>
      <c r="P162" s="7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.75">
      <c r="A163" s="10"/>
      <c r="C163" s="1"/>
      <c r="D163" s="1"/>
      <c r="E163" s="1"/>
      <c r="F163" s="11"/>
      <c r="G163" s="1"/>
      <c r="H163" s="1"/>
      <c r="I163" s="71"/>
      <c r="J163" s="1"/>
      <c r="K163" s="1"/>
      <c r="L163" s="71"/>
      <c r="M163" s="71"/>
      <c r="N163" s="71"/>
      <c r="O163" s="71"/>
      <c r="P163" s="7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.75">
      <c r="A164" s="10"/>
      <c r="C164" s="1"/>
      <c r="D164" s="1"/>
      <c r="E164" s="1"/>
      <c r="F164" s="11"/>
      <c r="G164" s="1"/>
      <c r="H164" s="1"/>
      <c r="I164" s="71"/>
      <c r="J164" s="1"/>
      <c r="K164" s="1"/>
      <c r="L164" s="71"/>
      <c r="M164" s="71"/>
      <c r="N164" s="71"/>
      <c r="O164" s="71"/>
      <c r="P164" s="7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>
      <c r="A165" s="10"/>
      <c r="C165" s="1"/>
      <c r="D165" s="1"/>
      <c r="E165" s="1"/>
      <c r="F165" s="11"/>
      <c r="G165" s="1"/>
      <c r="H165" s="1"/>
      <c r="I165" s="71"/>
      <c r="J165" s="1"/>
      <c r="K165" s="1"/>
      <c r="L165" s="71"/>
      <c r="M165" s="71"/>
      <c r="N165" s="71"/>
      <c r="O165" s="71"/>
      <c r="P165" s="7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.75">
      <c r="A166" s="10"/>
      <c r="C166" s="1"/>
      <c r="D166" s="1"/>
      <c r="E166" s="1"/>
      <c r="F166" s="11"/>
      <c r="G166" s="1"/>
      <c r="H166" s="1"/>
      <c r="I166" s="71"/>
      <c r="J166" s="1"/>
      <c r="K166" s="1"/>
      <c r="L166" s="71"/>
      <c r="M166" s="71"/>
      <c r="N166" s="71"/>
      <c r="O166" s="71"/>
      <c r="P166" s="7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.75">
      <c r="A167" s="10"/>
      <c r="C167" s="1"/>
      <c r="D167" s="1"/>
      <c r="E167" s="1"/>
      <c r="F167" s="11"/>
      <c r="G167" s="1"/>
      <c r="H167" s="1"/>
      <c r="I167" s="71"/>
      <c r="J167" s="1"/>
      <c r="K167" s="1"/>
      <c r="L167" s="71"/>
      <c r="M167" s="71"/>
      <c r="N167" s="71"/>
      <c r="O167" s="71"/>
      <c r="P167" s="7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.75">
      <c r="A168" s="10"/>
      <c r="C168" s="1"/>
      <c r="D168" s="1"/>
      <c r="E168" s="1"/>
      <c r="F168" s="11"/>
      <c r="G168" s="1"/>
      <c r="H168" s="1"/>
      <c r="I168" s="71"/>
      <c r="J168" s="1"/>
      <c r="K168" s="1"/>
      <c r="L168" s="71"/>
      <c r="M168" s="71"/>
      <c r="N168" s="71"/>
      <c r="O168" s="71"/>
      <c r="P168" s="7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.75">
      <c r="A169" s="10"/>
      <c r="C169" s="1"/>
      <c r="D169" s="1"/>
      <c r="E169" s="1"/>
      <c r="F169" s="11"/>
      <c r="G169" s="1"/>
      <c r="H169" s="1"/>
      <c r="I169" s="71"/>
      <c r="J169" s="1"/>
      <c r="K169" s="1"/>
      <c r="L169" s="71"/>
      <c r="M169" s="71"/>
      <c r="N169" s="71"/>
      <c r="O169" s="71"/>
      <c r="P169" s="7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.75">
      <c r="A170" s="10"/>
      <c r="C170" s="1"/>
      <c r="D170" s="1"/>
      <c r="E170" s="1"/>
      <c r="F170" s="11"/>
      <c r="G170" s="1"/>
      <c r="H170" s="1"/>
      <c r="I170" s="71"/>
      <c r="J170" s="1"/>
      <c r="K170" s="1"/>
      <c r="L170" s="71"/>
      <c r="M170" s="71"/>
      <c r="N170" s="71"/>
      <c r="O170" s="71"/>
      <c r="P170" s="7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>
      <c r="A171" s="10"/>
      <c r="C171" s="1"/>
      <c r="D171" s="1"/>
      <c r="E171" s="1"/>
      <c r="F171" s="11"/>
      <c r="G171" s="1"/>
      <c r="H171" s="1"/>
      <c r="I171" s="71"/>
      <c r="J171" s="1"/>
      <c r="K171" s="1"/>
      <c r="L171" s="71"/>
      <c r="M171" s="71"/>
      <c r="N171" s="71"/>
      <c r="O171" s="71"/>
      <c r="P171" s="7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.75">
      <c r="A172" s="10"/>
      <c r="C172" s="1"/>
      <c r="D172" s="1"/>
      <c r="E172" s="1"/>
      <c r="F172" s="11"/>
      <c r="G172" s="1"/>
      <c r="H172" s="1"/>
      <c r="I172" s="71"/>
      <c r="J172" s="1"/>
      <c r="K172" s="1"/>
      <c r="L172" s="71"/>
      <c r="M172" s="71"/>
      <c r="N172" s="71"/>
      <c r="O172" s="71"/>
      <c r="P172" s="7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.75">
      <c r="A173" s="10"/>
      <c r="C173" s="1"/>
      <c r="D173" s="1"/>
      <c r="E173" s="1"/>
      <c r="F173" s="11"/>
      <c r="G173" s="1"/>
      <c r="H173" s="1"/>
      <c r="I173" s="71"/>
      <c r="J173" s="1"/>
      <c r="K173" s="1"/>
      <c r="L173" s="71"/>
      <c r="M173" s="71"/>
      <c r="N173" s="71"/>
      <c r="O173" s="71"/>
      <c r="P173" s="7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.75">
      <c r="A174" s="10"/>
      <c r="C174" s="1"/>
      <c r="D174" s="1"/>
      <c r="E174" s="1"/>
      <c r="F174" s="11"/>
      <c r="G174" s="1"/>
      <c r="H174" s="1"/>
      <c r="I174" s="71"/>
      <c r="J174" s="1"/>
      <c r="K174" s="1"/>
      <c r="L174" s="71"/>
      <c r="M174" s="71"/>
      <c r="N174" s="71"/>
      <c r="O174" s="71"/>
      <c r="P174" s="7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.75">
      <c r="A175" s="10"/>
      <c r="C175" s="1"/>
      <c r="D175" s="1"/>
      <c r="E175" s="1"/>
      <c r="F175" s="11"/>
      <c r="G175" s="1"/>
      <c r="H175" s="1"/>
      <c r="I175" s="71"/>
      <c r="J175" s="1"/>
      <c r="K175" s="1"/>
      <c r="L175" s="71"/>
      <c r="M175" s="71"/>
      <c r="N175" s="71"/>
      <c r="O175" s="71"/>
      <c r="P175" s="7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>
      <c r="A176" s="10"/>
      <c r="C176" s="1"/>
      <c r="D176" s="1"/>
      <c r="E176" s="1"/>
      <c r="F176" s="11"/>
      <c r="G176" s="1"/>
      <c r="H176" s="1"/>
      <c r="I176" s="71"/>
      <c r="J176" s="1"/>
      <c r="K176" s="1"/>
      <c r="L176" s="71"/>
      <c r="M176" s="71"/>
      <c r="N176" s="71"/>
      <c r="O176" s="71"/>
      <c r="P176" s="7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.75">
      <c r="A177" s="10"/>
      <c r="C177" s="1"/>
      <c r="D177" s="1"/>
      <c r="E177" s="1"/>
      <c r="F177" s="11"/>
      <c r="G177" s="1"/>
      <c r="H177" s="1"/>
      <c r="I177" s="71"/>
      <c r="J177" s="1"/>
      <c r="K177" s="1"/>
      <c r="L177" s="71"/>
      <c r="M177" s="71"/>
      <c r="N177" s="71"/>
      <c r="O177" s="71"/>
      <c r="P177" s="7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.75">
      <c r="A178" s="10"/>
      <c r="C178" s="1"/>
      <c r="D178" s="1"/>
      <c r="E178" s="1"/>
      <c r="F178" s="11"/>
      <c r="G178" s="1"/>
      <c r="H178" s="1"/>
      <c r="I178" s="71"/>
      <c r="J178" s="1"/>
      <c r="K178" s="1"/>
      <c r="L178" s="71"/>
      <c r="M178" s="71"/>
      <c r="N178" s="71"/>
      <c r="O178" s="71"/>
      <c r="P178" s="7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.75">
      <c r="A179" s="10"/>
      <c r="C179" s="1"/>
      <c r="D179" s="1"/>
      <c r="E179" s="1"/>
      <c r="F179" s="11"/>
      <c r="G179" s="1"/>
      <c r="H179" s="1"/>
      <c r="I179" s="71"/>
      <c r="J179" s="1"/>
      <c r="K179" s="1"/>
      <c r="L179" s="71"/>
      <c r="M179" s="71"/>
      <c r="N179" s="71"/>
      <c r="O179" s="71"/>
      <c r="P179" s="7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.75">
      <c r="A180" s="10"/>
      <c r="C180" s="1"/>
      <c r="D180" s="1"/>
      <c r="E180" s="1"/>
      <c r="F180" s="11"/>
      <c r="G180" s="1"/>
      <c r="H180" s="1"/>
      <c r="I180" s="71"/>
      <c r="J180" s="1"/>
      <c r="K180" s="1"/>
      <c r="L180" s="71"/>
      <c r="M180" s="71"/>
      <c r="N180" s="71"/>
      <c r="O180" s="71"/>
      <c r="P180" s="7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.75">
      <c r="A181" s="10"/>
      <c r="C181" s="1"/>
      <c r="D181" s="1"/>
      <c r="E181" s="1"/>
      <c r="F181" s="11"/>
      <c r="G181" s="1"/>
      <c r="H181" s="1"/>
      <c r="I181" s="71"/>
      <c r="J181" s="1"/>
      <c r="K181" s="1"/>
      <c r="L181" s="71"/>
      <c r="M181" s="71"/>
      <c r="N181" s="71"/>
      <c r="O181" s="71"/>
      <c r="P181" s="7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.75">
      <c r="A182" s="10"/>
      <c r="C182" s="1"/>
      <c r="D182" s="1"/>
      <c r="E182" s="1"/>
      <c r="F182" s="11"/>
      <c r="G182" s="1"/>
      <c r="H182" s="1"/>
      <c r="I182" s="71"/>
      <c r="J182" s="1"/>
      <c r="K182" s="1"/>
      <c r="L182" s="71"/>
      <c r="M182" s="71"/>
      <c r="N182" s="71"/>
      <c r="O182" s="71"/>
      <c r="P182" s="7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.75">
      <c r="A183" s="10"/>
      <c r="C183" s="1"/>
      <c r="D183" s="1"/>
      <c r="E183" s="1"/>
      <c r="F183" s="11"/>
      <c r="G183" s="1"/>
      <c r="H183" s="1"/>
      <c r="I183" s="71"/>
      <c r="J183" s="1"/>
      <c r="K183" s="1"/>
      <c r="L183" s="71"/>
      <c r="M183" s="71"/>
      <c r="N183" s="71"/>
      <c r="O183" s="71"/>
      <c r="P183" s="7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.75">
      <c r="A184" s="10"/>
      <c r="C184" s="1"/>
      <c r="D184" s="1"/>
      <c r="E184" s="1"/>
      <c r="F184" s="11"/>
      <c r="G184" s="1"/>
      <c r="H184" s="1"/>
      <c r="I184" s="71"/>
      <c r="J184" s="1"/>
      <c r="K184" s="1"/>
      <c r="L184" s="71"/>
      <c r="M184" s="71"/>
      <c r="N184" s="71"/>
      <c r="O184" s="71"/>
      <c r="P184" s="7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.75">
      <c r="A185" s="10"/>
      <c r="C185" s="1"/>
      <c r="D185" s="1"/>
      <c r="E185" s="1"/>
      <c r="F185" s="11"/>
      <c r="G185" s="1"/>
      <c r="H185" s="1"/>
      <c r="I185" s="71"/>
      <c r="J185" s="1"/>
      <c r="K185" s="1"/>
      <c r="L185" s="71"/>
      <c r="M185" s="71"/>
      <c r="N185" s="71"/>
      <c r="O185" s="71"/>
      <c r="P185" s="7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.75">
      <c r="A186" s="10"/>
      <c r="C186" s="1"/>
      <c r="D186" s="1"/>
      <c r="E186" s="1"/>
      <c r="F186" s="11"/>
      <c r="G186" s="1"/>
      <c r="H186" s="1"/>
      <c r="I186" s="71"/>
      <c r="J186" s="1"/>
      <c r="K186" s="1"/>
      <c r="L186" s="71"/>
      <c r="M186" s="71"/>
      <c r="N186" s="71"/>
      <c r="O186" s="71"/>
      <c r="P186" s="7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.75">
      <c r="A187" s="10"/>
      <c r="C187" s="1"/>
      <c r="D187" s="1"/>
      <c r="E187" s="1"/>
      <c r="F187" s="11"/>
      <c r="G187" s="1"/>
      <c r="H187" s="1"/>
      <c r="I187" s="71"/>
      <c r="J187" s="1"/>
      <c r="K187" s="1"/>
      <c r="L187" s="71"/>
      <c r="M187" s="71"/>
      <c r="N187" s="71"/>
      <c r="O187" s="71"/>
      <c r="P187" s="7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.75">
      <c r="A188" s="10"/>
      <c r="C188" s="1"/>
      <c r="D188" s="1"/>
      <c r="E188" s="1"/>
      <c r="F188" s="11"/>
      <c r="G188" s="1"/>
      <c r="H188" s="1"/>
      <c r="I188" s="71"/>
      <c r="J188" s="1"/>
      <c r="K188" s="1"/>
      <c r="L188" s="71"/>
      <c r="M188" s="71"/>
      <c r="N188" s="71"/>
      <c r="O188" s="71"/>
      <c r="P188" s="7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.75">
      <c r="A189" s="10"/>
      <c r="C189" s="1"/>
      <c r="D189" s="1"/>
      <c r="E189" s="1"/>
      <c r="F189" s="11"/>
      <c r="G189" s="1"/>
      <c r="H189" s="1"/>
      <c r="I189" s="71"/>
      <c r="J189" s="1"/>
      <c r="K189" s="1"/>
      <c r="L189" s="71"/>
      <c r="M189" s="71"/>
      <c r="N189" s="71"/>
      <c r="O189" s="71"/>
      <c r="P189" s="7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>
      <c r="A190" s="10"/>
      <c r="C190" s="1"/>
      <c r="D190" s="1"/>
      <c r="E190" s="1"/>
      <c r="F190" s="11"/>
      <c r="G190" s="1"/>
      <c r="H190" s="1"/>
      <c r="I190" s="71"/>
      <c r="J190" s="1"/>
      <c r="K190" s="1"/>
      <c r="L190" s="71"/>
      <c r="M190" s="71"/>
      <c r="N190" s="71"/>
      <c r="O190" s="71"/>
      <c r="P190" s="7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.75">
      <c r="A191" s="10"/>
      <c r="C191" s="1"/>
      <c r="D191" s="1"/>
      <c r="E191" s="1"/>
      <c r="F191" s="11"/>
      <c r="G191" s="1"/>
      <c r="H191" s="1"/>
      <c r="I191" s="71"/>
      <c r="J191" s="1"/>
      <c r="K191" s="1"/>
      <c r="L191" s="71"/>
      <c r="M191" s="71"/>
      <c r="N191" s="71"/>
      <c r="O191" s="71"/>
      <c r="P191" s="7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.75">
      <c r="A192" s="10"/>
      <c r="C192" s="1"/>
      <c r="D192" s="1"/>
      <c r="E192" s="1"/>
      <c r="F192" s="11"/>
      <c r="G192" s="1"/>
      <c r="H192" s="1"/>
      <c r="I192" s="71"/>
      <c r="J192" s="1"/>
      <c r="K192" s="1"/>
      <c r="L192" s="71"/>
      <c r="M192" s="71"/>
      <c r="N192" s="71"/>
      <c r="O192" s="71"/>
      <c r="P192" s="7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.75">
      <c r="A193" s="10"/>
      <c r="C193" s="1"/>
      <c r="D193" s="1"/>
      <c r="E193" s="1"/>
      <c r="F193" s="11"/>
      <c r="G193" s="1"/>
      <c r="H193" s="1"/>
      <c r="I193" s="71"/>
      <c r="J193" s="1"/>
      <c r="K193" s="1"/>
      <c r="L193" s="71"/>
      <c r="M193" s="71"/>
      <c r="N193" s="71"/>
      <c r="O193" s="71"/>
      <c r="P193" s="7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>
      <c r="A194" s="10"/>
      <c r="C194" s="1"/>
      <c r="D194" s="1"/>
      <c r="E194" s="1"/>
      <c r="F194" s="11"/>
      <c r="G194" s="1"/>
      <c r="H194" s="1"/>
      <c r="I194" s="71"/>
      <c r="J194" s="1"/>
      <c r="K194" s="1"/>
      <c r="L194" s="71"/>
      <c r="M194" s="71"/>
      <c r="N194" s="71"/>
      <c r="O194" s="71"/>
      <c r="P194" s="7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.75">
      <c r="A195" s="10"/>
      <c r="C195" s="1"/>
      <c r="D195" s="1"/>
      <c r="E195" s="1"/>
      <c r="F195" s="11"/>
      <c r="G195" s="1"/>
      <c r="H195" s="1"/>
      <c r="I195" s="71"/>
      <c r="J195" s="1"/>
      <c r="K195" s="1"/>
      <c r="L195" s="71"/>
      <c r="M195" s="71"/>
      <c r="N195" s="71"/>
      <c r="O195" s="71"/>
      <c r="P195" s="7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.75">
      <c r="A196" s="10"/>
      <c r="C196" s="1"/>
      <c r="D196" s="1"/>
      <c r="E196" s="1"/>
      <c r="F196" s="11"/>
      <c r="G196" s="1"/>
      <c r="H196" s="1"/>
      <c r="I196" s="71"/>
      <c r="J196" s="1"/>
      <c r="K196" s="1"/>
      <c r="L196" s="71"/>
      <c r="M196" s="71"/>
      <c r="N196" s="71"/>
      <c r="O196" s="71"/>
      <c r="P196" s="7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.75">
      <c r="A197" s="10"/>
      <c r="C197" s="1"/>
      <c r="D197" s="1"/>
      <c r="E197" s="1"/>
      <c r="F197" s="11"/>
      <c r="G197" s="1"/>
      <c r="H197" s="1"/>
      <c r="I197" s="71"/>
      <c r="J197" s="1"/>
      <c r="K197" s="1"/>
      <c r="L197" s="71"/>
      <c r="M197" s="71"/>
      <c r="N197" s="71"/>
      <c r="O197" s="71"/>
      <c r="P197" s="7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.75">
      <c r="A198" s="10"/>
      <c r="C198" s="1"/>
      <c r="D198" s="1"/>
      <c r="E198" s="1"/>
      <c r="F198" s="11"/>
      <c r="G198" s="1"/>
      <c r="H198" s="1"/>
      <c r="I198" s="71"/>
      <c r="J198" s="1"/>
      <c r="K198" s="1"/>
      <c r="L198" s="71"/>
      <c r="M198" s="71"/>
      <c r="N198" s="71"/>
      <c r="O198" s="71"/>
      <c r="P198" s="7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.75">
      <c r="A199" s="10"/>
      <c r="C199" s="1"/>
      <c r="D199" s="1"/>
      <c r="E199" s="1"/>
      <c r="F199" s="11"/>
      <c r="G199" s="1"/>
      <c r="H199" s="1"/>
      <c r="I199" s="71"/>
      <c r="J199" s="1"/>
      <c r="K199" s="1"/>
      <c r="L199" s="71"/>
      <c r="M199" s="71"/>
      <c r="N199" s="71"/>
      <c r="O199" s="71"/>
      <c r="P199" s="7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.75">
      <c r="A200" s="10"/>
      <c r="C200" s="1"/>
      <c r="D200" s="1"/>
      <c r="E200" s="1"/>
      <c r="F200" s="11"/>
      <c r="G200" s="1"/>
      <c r="H200" s="1"/>
      <c r="I200" s="71"/>
      <c r="J200" s="1"/>
      <c r="K200" s="1"/>
      <c r="L200" s="71"/>
      <c r="M200" s="71"/>
      <c r="N200" s="71"/>
      <c r="O200" s="71"/>
      <c r="P200" s="7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>
      <c r="A201" s="10"/>
      <c r="C201" s="1"/>
      <c r="D201" s="1"/>
      <c r="E201" s="1"/>
      <c r="F201" s="11"/>
      <c r="G201" s="1"/>
      <c r="H201" s="1"/>
      <c r="I201" s="71"/>
      <c r="J201" s="1"/>
      <c r="K201" s="1"/>
      <c r="L201" s="71"/>
      <c r="M201" s="71"/>
      <c r="N201" s="71"/>
      <c r="O201" s="71"/>
      <c r="P201" s="7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.75">
      <c r="A202" s="10"/>
      <c r="C202" s="1"/>
      <c r="D202" s="1"/>
      <c r="E202" s="1"/>
      <c r="F202" s="11"/>
      <c r="G202" s="1"/>
      <c r="H202" s="1"/>
      <c r="I202" s="71"/>
      <c r="J202" s="1"/>
      <c r="K202" s="1"/>
      <c r="L202" s="71"/>
      <c r="M202" s="71"/>
      <c r="N202" s="71"/>
      <c r="O202" s="71"/>
      <c r="P202" s="7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.75">
      <c r="A203" s="10"/>
      <c r="C203" s="1"/>
      <c r="D203" s="1"/>
      <c r="E203" s="1"/>
      <c r="F203" s="11"/>
      <c r="G203" s="1"/>
      <c r="H203" s="1"/>
      <c r="I203" s="71"/>
      <c r="J203" s="1"/>
      <c r="K203" s="1"/>
      <c r="L203" s="71"/>
      <c r="M203" s="71"/>
      <c r="N203" s="71"/>
      <c r="O203" s="71"/>
      <c r="P203" s="7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>
      <c r="A204" s="10"/>
      <c r="C204" s="1"/>
      <c r="D204" s="1"/>
      <c r="E204" s="1"/>
      <c r="F204" s="11"/>
      <c r="G204" s="1"/>
      <c r="H204" s="1"/>
      <c r="I204" s="71"/>
      <c r="J204" s="1"/>
      <c r="K204" s="1"/>
      <c r="L204" s="71"/>
      <c r="M204" s="71"/>
      <c r="N204" s="71"/>
      <c r="O204" s="71"/>
      <c r="P204" s="7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.75">
      <c r="A205" s="10"/>
      <c r="C205" s="1"/>
      <c r="D205" s="1"/>
      <c r="E205" s="1"/>
      <c r="F205" s="11"/>
      <c r="G205" s="1"/>
      <c r="H205" s="1"/>
      <c r="I205" s="71"/>
      <c r="J205" s="1"/>
      <c r="K205" s="1"/>
      <c r="L205" s="71"/>
      <c r="M205" s="71"/>
      <c r="N205" s="71"/>
      <c r="O205" s="71"/>
      <c r="P205" s="7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.75">
      <c r="A206" s="10"/>
      <c r="C206" s="1"/>
      <c r="D206" s="1"/>
      <c r="E206" s="1"/>
      <c r="F206" s="11"/>
      <c r="G206" s="1"/>
      <c r="H206" s="1"/>
      <c r="I206" s="71"/>
      <c r="J206" s="1"/>
      <c r="K206" s="1"/>
      <c r="L206" s="71"/>
      <c r="M206" s="71"/>
      <c r="N206" s="71"/>
      <c r="O206" s="71"/>
      <c r="P206" s="7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>
      <c r="A207" s="10"/>
      <c r="C207" s="1"/>
      <c r="D207" s="1"/>
      <c r="E207" s="1"/>
      <c r="F207" s="11"/>
      <c r="G207" s="1"/>
      <c r="H207" s="1"/>
      <c r="I207" s="71"/>
      <c r="J207" s="1"/>
      <c r="K207" s="1"/>
      <c r="L207" s="71"/>
      <c r="M207" s="71"/>
      <c r="N207" s="71"/>
      <c r="O207" s="71"/>
      <c r="P207" s="7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.75">
      <c r="A208" s="10"/>
      <c r="C208" s="1"/>
      <c r="D208" s="1"/>
      <c r="E208" s="1"/>
      <c r="F208" s="11"/>
      <c r="G208" s="1"/>
      <c r="H208" s="1"/>
      <c r="I208" s="71"/>
      <c r="J208" s="1"/>
      <c r="K208" s="1"/>
      <c r="L208" s="71"/>
      <c r="M208" s="71"/>
      <c r="N208" s="71"/>
      <c r="O208" s="71"/>
      <c r="P208" s="7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.75">
      <c r="A209" s="10"/>
      <c r="C209" s="1"/>
      <c r="D209" s="1"/>
      <c r="E209" s="1"/>
      <c r="F209" s="11"/>
      <c r="G209" s="1"/>
      <c r="H209" s="1"/>
      <c r="I209" s="71"/>
      <c r="J209" s="1"/>
      <c r="K209" s="1"/>
      <c r="L209" s="71"/>
      <c r="M209" s="71"/>
      <c r="N209" s="71"/>
      <c r="O209" s="71"/>
      <c r="P209" s="7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>
      <c r="A210" s="10"/>
      <c r="C210" s="1"/>
      <c r="D210" s="1"/>
      <c r="E210" s="1"/>
      <c r="F210" s="11"/>
      <c r="G210" s="1"/>
      <c r="H210" s="1"/>
      <c r="I210" s="71"/>
      <c r="J210" s="1"/>
      <c r="K210" s="1"/>
      <c r="L210" s="71"/>
      <c r="M210" s="71"/>
      <c r="N210" s="71"/>
      <c r="O210" s="71"/>
      <c r="P210" s="7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.75">
      <c r="A211" s="10"/>
      <c r="C211" s="1"/>
      <c r="D211" s="1"/>
      <c r="E211" s="1"/>
      <c r="F211" s="11"/>
      <c r="G211" s="1"/>
      <c r="H211" s="1"/>
      <c r="I211" s="71"/>
      <c r="J211" s="1"/>
      <c r="K211" s="1"/>
      <c r="L211" s="71"/>
      <c r="M211" s="71"/>
      <c r="N211" s="71"/>
      <c r="O211" s="71"/>
      <c r="P211" s="7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.75">
      <c r="A212" s="10"/>
      <c r="C212" s="1"/>
      <c r="D212" s="1"/>
      <c r="E212" s="1"/>
      <c r="F212" s="11"/>
      <c r="G212" s="1"/>
      <c r="H212" s="1"/>
      <c r="I212" s="71"/>
      <c r="J212" s="1"/>
      <c r="K212" s="1"/>
      <c r="L212" s="71"/>
      <c r="M212" s="71"/>
      <c r="N212" s="71"/>
      <c r="O212" s="71"/>
      <c r="P212" s="7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.75">
      <c r="A213" s="10"/>
      <c r="C213" s="1"/>
      <c r="D213" s="1"/>
      <c r="E213" s="1"/>
      <c r="F213" s="11"/>
      <c r="G213" s="1"/>
      <c r="H213" s="1"/>
      <c r="I213" s="71"/>
      <c r="J213" s="1"/>
      <c r="K213" s="1"/>
      <c r="L213" s="71"/>
      <c r="M213" s="71"/>
      <c r="N213" s="71"/>
      <c r="O213" s="71"/>
      <c r="P213" s="7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.75">
      <c r="A214" s="10"/>
      <c r="C214" s="1"/>
      <c r="D214" s="1"/>
      <c r="E214" s="1"/>
      <c r="F214" s="11"/>
      <c r="G214" s="1"/>
      <c r="H214" s="1"/>
      <c r="I214" s="71"/>
      <c r="J214" s="1"/>
      <c r="K214" s="1"/>
      <c r="L214" s="71"/>
      <c r="M214" s="71"/>
      <c r="N214" s="71"/>
      <c r="O214" s="71"/>
      <c r="P214" s="7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>
      <c r="A215" s="10"/>
      <c r="C215" s="1"/>
      <c r="D215" s="1"/>
      <c r="E215" s="1"/>
      <c r="F215" s="11"/>
      <c r="G215" s="1"/>
      <c r="H215" s="1"/>
      <c r="I215" s="71"/>
      <c r="J215" s="1"/>
      <c r="K215" s="1"/>
      <c r="L215" s="71"/>
      <c r="M215" s="71"/>
      <c r="N215" s="71"/>
      <c r="O215" s="71"/>
      <c r="P215" s="7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.75">
      <c r="A216" s="10"/>
      <c r="C216" s="1"/>
      <c r="D216" s="1"/>
      <c r="E216" s="1"/>
      <c r="F216" s="11"/>
      <c r="G216" s="1"/>
      <c r="H216" s="1"/>
      <c r="I216" s="71"/>
      <c r="J216" s="1"/>
      <c r="K216" s="1"/>
      <c r="L216" s="71"/>
      <c r="M216" s="71"/>
      <c r="N216" s="71"/>
      <c r="O216" s="71"/>
      <c r="P216" s="7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.75">
      <c r="A217" s="10"/>
      <c r="C217" s="1"/>
      <c r="D217" s="1"/>
      <c r="E217" s="1"/>
      <c r="F217" s="11"/>
      <c r="G217" s="1"/>
      <c r="H217" s="1"/>
      <c r="I217" s="71"/>
      <c r="J217" s="1"/>
      <c r="K217" s="1"/>
      <c r="L217" s="71"/>
      <c r="M217" s="71"/>
      <c r="N217" s="71"/>
      <c r="O217" s="71"/>
      <c r="P217" s="7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.75">
      <c r="A218" s="10"/>
      <c r="C218" s="1"/>
      <c r="D218" s="1"/>
      <c r="E218" s="1"/>
      <c r="F218" s="11"/>
      <c r="G218" s="1"/>
      <c r="H218" s="1"/>
      <c r="I218" s="71"/>
      <c r="J218" s="1"/>
      <c r="K218" s="1"/>
      <c r="L218" s="71"/>
      <c r="M218" s="71"/>
      <c r="N218" s="71"/>
      <c r="O218" s="71"/>
      <c r="P218" s="7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.75">
      <c r="A219" s="10"/>
      <c r="C219" s="1"/>
      <c r="D219" s="1"/>
      <c r="E219" s="1"/>
      <c r="F219" s="11"/>
      <c r="G219" s="1"/>
      <c r="H219" s="1"/>
      <c r="I219" s="71"/>
      <c r="J219" s="1"/>
      <c r="K219" s="1"/>
      <c r="L219" s="71"/>
      <c r="M219" s="71"/>
      <c r="N219" s="71"/>
      <c r="O219" s="71"/>
      <c r="P219" s="7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>
      <c r="A220" s="10"/>
      <c r="C220" s="1"/>
      <c r="D220" s="1"/>
      <c r="E220" s="1"/>
      <c r="F220" s="11"/>
      <c r="G220" s="1"/>
      <c r="H220" s="1"/>
      <c r="I220" s="71"/>
      <c r="J220" s="1"/>
      <c r="K220" s="1"/>
      <c r="L220" s="71"/>
      <c r="M220" s="71"/>
      <c r="N220" s="71"/>
      <c r="O220" s="71"/>
      <c r="P220" s="7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.75">
      <c r="A221" s="10"/>
      <c r="C221" s="1"/>
      <c r="D221" s="1"/>
      <c r="E221" s="1"/>
      <c r="F221" s="11"/>
      <c r="G221" s="1"/>
      <c r="H221" s="1"/>
      <c r="I221" s="71"/>
      <c r="J221" s="1"/>
      <c r="K221" s="1"/>
      <c r="L221" s="71"/>
      <c r="M221" s="71"/>
      <c r="N221" s="71"/>
      <c r="O221" s="71"/>
      <c r="P221" s="7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.75">
      <c r="A222" s="10"/>
      <c r="C222" s="1"/>
      <c r="D222" s="1"/>
      <c r="E222" s="1"/>
      <c r="F222" s="11"/>
      <c r="G222" s="1"/>
      <c r="H222" s="1"/>
      <c r="I222" s="71"/>
      <c r="J222" s="1"/>
      <c r="K222" s="1"/>
      <c r="L222" s="71"/>
      <c r="M222" s="71"/>
      <c r="N222" s="71"/>
      <c r="O222" s="71"/>
      <c r="P222" s="7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.75">
      <c r="A223" s="10"/>
      <c r="C223" s="1"/>
      <c r="D223" s="1"/>
      <c r="E223" s="1"/>
      <c r="F223" s="11"/>
      <c r="G223" s="1"/>
      <c r="H223" s="1"/>
      <c r="I223" s="71"/>
      <c r="J223" s="1"/>
      <c r="K223" s="1"/>
      <c r="L223" s="71"/>
      <c r="M223" s="71"/>
      <c r="N223" s="71"/>
      <c r="O223" s="71"/>
      <c r="P223" s="7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.75">
      <c r="A224" s="10"/>
      <c r="C224" s="1"/>
      <c r="D224" s="1"/>
      <c r="E224" s="1"/>
      <c r="F224" s="11"/>
      <c r="G224" s="1"/>
      <c r="H224" s="1"/>
      <c r="I224" s="71"/>
      <c r="J224" s="1"/>
      <c r="K224" s="1"/>
      <c r="L224" s="71"/>
      <c r="M224" s="71"/>
      <c r="N224" s="71"/>
      <c r="O224" s="71"/>
      <c r="P224" s="7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>
      <c r="A225" s="10"/>
      <c r="C225" s="1"/>
      <c r="D225" s="1"/>
      <c r="E225" s="1"/>
      <c r="F225" s="11"/>
      <c r="G225" s="1"/>
      <c r="H225" s="1"/>
      <c r="I225" s="71"/>
      <c r="J225" s="1"/>
      <c r="K225" s="1"/>
      <c r="L225" s="71"/>
      <c r="M225" s="71"/>
      <c r="N225" s="71"/>
      <c r="O225" s="71"/>
      <c r="P225" s="7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>
      <c r="A226" s="10"/>
      <c r="C226" s="1"/>
      <c r="D226" s="1"/>
      <c r="E226" s="1"/>
      <c r="F226" s="11"/>
      <c r="G226" s="1"/>
      <c r="H226" s="1"/>
      <c r="I226" s="71"/>
      <c r="J226" s="1"/>
      <c r="K226" s="1"/>
      <c r="L226" s="71"/>
      <c r="M226" s="71"/>
      <c r="N226" s="71"/>
      <c r="O226" s="71"/>
      <c r="P226" s="7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>
      <c r="A227" s="10"/>
      <c r="C227" s="1"/>
      <c r="D227" s="1"/>
      <c r="E227" s="1"/>
      <c r="F227" s="11"/>
      <c r="G227" s="1"/>
      <c r="H227" s="1"/>
      <c r="I227" s="71"/>
      <c r="J227" s="1"/>
      <c r="K227" s="1"/>
      <c r="L227" s="71"/>
      <c r="M227" s="71"/>
      <c r="N227" s="71"/>
      <c r="O227" s="71"/>
      <c r="P227" s="7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>
      <c r="A228" s="10"/>
      <c r="C228" s="1"/>
      <c r="D228" s="1"/>
      <c r="E228" s="1"/>
      <c r="F228" s="11"/>
      <c r="G228" s="1"/>
      <c r="H228" s="1"/>
      <c r="I228" s="71"/>
      <c r="J228" s="1"/>
      <c r="K228" s="1"/>
      <c r="L228" s="71"/>
      <c r="M228" s="71"/>
      <c r="N228" s="71"/>
      <c r="O228" s="71"/>
      <c r="P228" s="7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>
      <c r="A229" s="10"/>
      <c r="C229" s="1"/>
      <c r="D229" s="1"/>
      <c r="E229" s="1"/>
      <c r="F229" s="11"/>
      <c r="G229" s="1"/>
      <c r="H229" s="1"/>
      <c r="I229" s="71"/>
      <c r="J229" s="1"/>
      <c r="K229" s="1"/>
      <c r="L229" s="71"/>
      <c r="M229" s="71"/>
      <c r="N229" s="71"/>
      <c r="O229" s="71"/>
      <c r="P229" s="7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>
      <c r="A230" s="10"/>
      <c r="C230" s="1"/>
      <c r="D230" s="1"/>
      <c r="E230" s="1"/>
      <c r="F230" s="11"/>
      <c r="G230" s="1"/>
      <c r="H230" s="1"/>
      <c r="I230" s="71"/>
      <c r="J230" s="1"/>
      <c r="K230" s="1"/>
      <c r="L230" s="71"/>
      <c r="M230" s="71"/>
      <c r="N230" s="71"/>
      <c r="O230" s="71"/>
      <c r="P230" s="7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>
      <c r="A231" s="10"/>
      <c r="C231" s="1"/>
      <c r="D231" s="1"/>
      <c r="E231" s="1"/>
      <c r="F231" s="11"/>
      <c r="G231" s="1"/>
      <c r="H231" s="1"/>
      <c r="I231" s="71"/>
      <c r="J231" s="1"/>
      <c r="K231" s="1"/>
      <c r="L231" s="71"/>
      <c r="M231" s="71"/>
      <c r="N231" s="71"/>
      <c r="O231" s="71"/>
      <c r="P231" s="7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>
      <c r="A232" s="10"/>
      <c r="C232" s="1"/>
      <c r="D232" s="1"/>
      <c r="E232" s="1"/>
      <c r="F232" s="11"/>
      <c r="G232" s="1"/>
      <c r="H232" s="1"/>
      <c r="I232" s="71"/>
      <c r="J232" s="1"/>
      <c r="K232" s="1"/>
      <c r="L232" s="71"/>
      <c r="M232" s="71"/>
      <c r="N232" s="71"/>
      <c r="O232" s="71"/>
      <c r="P232" s="7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>
      <c r="A233" s="10"/>
      <c r="C233" s="1"/>
      <c r="D233" s="1"/>
      <c r="E233" s="1"/>
      <c r="F233" s="11"/>
      <c r="G233" s="1"/>
      <c r="H233" s="1"/>
      <c r="I233" s="71"/>
      <c r="J233" s="1"/>
      <c r="K233" s="1"/>
      <c r="L233" s="71"/>
      <c r="M233" s="71"/>
      <c r="N233" s="71"/>
      <c r="O233" s="71"/>
      <c r="P233" s="7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>
      <c r="A234" s="10"/>
      <c r="C234" s="1"/>
      <c r="D234" s="1"/>
      <c r="E234" s="1"/>
      <c r="F234" s="11"/>
      <c r="G234" s="1"/>
      <c r="H234" s="1"/>
      <c r="I234" s="71"/>
      <c r="J234" s="1"/>
      <c r="K234" s="1"/>
      <c r="L234" s="71"/>
      <c r="M234" s="71"/>
      <c r="N234" s="71"/>
      <c r="O234" s="71"/>
      <c r="P234" s="7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>
      <c r="A235" s="10"/>
      <c r="C235" s="1"/>
      <c r="D235" s="1"/>
      <c r="E235" s="1"/>
      <c r="F235" s="11"/>
      <c r="G235" s="1"/>
      <c r="H235" s="1"/>
      <c r="I235" s="71"/>
      <c r="J235" s="1"/>
      <c r="K235" s="1"/>
      <c r="L235" s="71"/>
      <c r="M235" s="71"/>
      <c r="N235" s="71"/>
      <c r="O235" s="71"/>
      <c r="P235" s="7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>
      <c r="A236" s="10"/>
      <c r="C236" s="1"/>
      <c r="D236" s="1"/>
      <c r="E236" s="1"/>
      <c r="F236" s="11"/>
      <c r="G236" s="1"/>
      <c r="H236" s="1"/>
      <c r="I236" s="71"/>
      <c r="J236" s="1"/>
      <c r="K236" s="1"/>
      <c r="L236" s="71"/>
      <c r="M236" s="71"/>
      <c r="N236" s="71"/>
      <c r="O236" s="71"/>
      <c r="P236" s="7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>
      <c r="A237" s="10"/>
      <c r="C237" s="1"/>
      <c r="D237" s="1"/>
      <c r="E237" s="1"/>
      <c r="F237" s="11"/>
      <c r="G237" s="1"/>
      <c r="H237" s="1"/>
      <c r="I237" s="71"/>
      <c r="J237" s="1"/>
      <c r="K237" s="1"/>
      <c r="L237" s="71"/>
      <c r="M237" s="71"/>
      <c r="N237" s="71"/>
      <c r="O237" s="71"/>
      <c r="P237" s="7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>
      <c r="A238" s="10"/>
      <c r="C238" s="1"/>
      <c r="D238" s="1"/>
      <c r="E238" s="1"/>
      <c r="F238" s="11"/>
      <c r="G238" s="1"/>
      <c r="H238" s="1"/>
      <c r="I238" s="71"/>
      <c r="J238" s="1"/>
      <c r="K238" s="1"/>
      <c r="L238" s="71"/>
      <c r="M238" s="71"/>
      <c r="N238" s="71"/>
      <c r="O238" s="71"/>
      <c r="P238" s="7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>
      <c r="A239" s="10"/>
      <c r="C239" s="1"/>
      <c r="D239" s="1"/>
      <c r="E239" s="1"/>
      <c r="F239" s="11"/>
      <c r="G239" s="1"/>
      <c r="H239" s="1"/>
      <c r="I239" s="71"/>
      <c r="J239" s="1"/>
      <c r="K239" s="1"/>
      <c r="L239" s="71"/>
      <c r="M239" s="71"/>
      <c r="N239" s="71"/>
      <c r="O239" s="71"/>
      <c r="P239" s="7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>
      <c r="A240" s="10"/>
      <c r="C240" s="1"/>
      <c r="D240" s="1"/>
      <c r="E240" s="1"/>
      <c r="F240" s="11"/>
      <c r="G240" s="1"/>
      <c r="H240" s="1"/>
      <c r="I240" s="71"/>
      <c r="J240" s="1"/>
      <c r="K240" s="1"/>
      <c r="L240" s="71"/>
      <c r="M240" s="71"/>
      <c r="N240" s="71"/>
      <c r="O240" s="71"/>
      <c r="P240" s="7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>
      <c r="A241" s="10"/>
      <c r="C241" s="1"/>
      <c r="D241" s="1"/>
      <c r="E241" s="1"/>
      <c r="F241" s="11"/>
      <c r="G241" s="1"/>
      <c r="H241" s="1"/>
      <c r="I241" s="71"/>
      <c r="J241" s="1"/>
      <c r="K241" s="1"/>
      <c r="L241" s="71"/>
      <c r="M241" s="71"/>
      <c r="N241" s="71"/>
      <c r="O241" s="71"/>
      <c r="P241" s="7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>
      <c r="A242" s="10"/>
      <c r="C242" s="1"/>
      <c r="D242" s="1"/>
      <c r="E242" s="1"/>
      <c r="F242" s="11"/>
      <c r="G242" s="1"/>
      <c r="H242" s="1"/>
      <c r="I242" s="71"/>
      <c r="J242" s="1"/>
      <c r="K242" s="1"/>
      <c r="L242" s="71"/>
      <c r="M242" s="71"/>
      <c r="N242" s="71"/>
      <c r="O242" s="71"/>
      <c r="P242" s="7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>
      <c r="A243" s="10"/>
      <c r="C243" s="1"/>
      <c r="D243" s="1"/>
      <c r="E243" s="1"/>
      <c r="F243" s="11"/>
      <c r="G243" s="1"/>
      <c r="H243" s="1"/>
      <c r="I243" s="71"/>
      <c r="J243" s="1"/>
      <c r="K243" s="1"/>
      <c r="L243" s="71"/>
      <c r="M243" s="71"/>
      <c r="N243" s="71"/>
      <c r="O243" s="71"/>
      <c r="P243" s="7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>
      <c r="A244" s="10"/>
      <c r="C244" s="1"/>
      <c r="D244" s="1"/>
      <c r="E244" s="1"/>
      <c r="F244" s="11"/>
      <c r="G244" s="1"/>
      <c r="H244" s="1"/>
      <c r="I244" s="71"/>
      <c r="J244" s="1"/>
      <c r="K244" s="1"/>
      <c r="L244" s="71"/>
      <c r="M244" s="71"/>
      <c r="N244" s="71"/>
      <c r="O244" s="71"/>
      <c r="P244" s="7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>
      <c r="A245" s="10"/>
      <c r="C245" s="1"/>
      <c r="D245" s="1"/>
      <c r="E245" s="1"/>
      <c r="F245" s="11"/>
      <c r="G245" s="1"/>
      <c r="H245" s="1"/>
      <c r="I245" s="71"/>
      <c r="J245" s="1"/>
      <c r="K245" s="1"/>
      <c r="L245" s="71"/>
      <c r="M245" s="71"/>
      <c r="N245" s="71"/>
      <c r="O245" s="71"/>
      <c r="P245" s="7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>
      <c r="A246" s="10"/>
      <c r="C246" s="1"/>
      <c r="D246" s="1"/>
      <c r="E246" s="1"/>
      <c r="F246" s="11"/>
      <c r="G246" s="1"/>
      <c r="H246" s="1"/>
      <c r="I246" s="71"/>
      <c r="J246" s="1"/>
      <c r="K246" s="1"/>
      <c r="L246" s="71"/>
      <c r="M246" s="71"/>
      <c r="N246" s="71"/>
      <c r="O246" s="71"/>
      <c r="P246" s="7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>
      <c r="A247" s="10"/>
      <c r="C247" s="1"/>
      <c r="D247" s="1"/>
      <c r="E247" s="1"/>
      <c r="F247" s="11"/>
      <c r="G247" s="1"/>
      <c r="H247" s="1"/>
      <c r="I247" s="71"/>
      <c r="J247" s="1"/>
      <c r="K247" s="1"/>
      <c r="L247" s="71"/>
      <c r="M247" s="71"/>
      <c r="N247" s="71"/>
      <c r="O247" s="71"/>
      <c r="P247" s="7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>
      <c r="A248" s="10"/>
      <c r="C248" s="1"/>
      <c r="D248" s="1"/>
      <c r="E248" s="1"/>
      <c r="F248" s="11"/>
      <c r="G248" s="1"/>
      <c r="H248" s="1"/>
      <c r="I248" s="71"/>
      <c r="J248" s="1"/>
      <c r="K248" s="1"/>
      <c r="L248" s="71"/>
      <c r="M248" s="71"/>
      <c r="N248" s="71"/>
      <c r="O248" s="71"/>
      <c r="P248" s="7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>
      <c r="A249" s="10"/>
      <c r="C249" s="1"/>
      <c r="D249" s="1"/>
      <c r="E249" s="1"/>
      <c r="F249" s="11"/>
      <c r="G249" s="1"/>
      <c r="H249" s="1"/>
      <c r="I249" s="71"/>
      <c r="J249" s="1"/>
      <c r="K249" s="1"/>
      <c r="L249" s="71"/>
      <c r="M249" s="71"/>
      <c r="N249" s="71"/>
      <c r="O249" s="71"/>
      <c r="P249" s="7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>
      <c r="A250" s="10"/>
      <c r="C250" s="1"/>
      <c r="D250" s="1"/>
      <c r="E250" s="1"/>
      <c r="F250" s="11"/>
      <c r="G250" s="1"/>
      <c r="H250" s="1"/>
      <c r="I250" s="71"/>
      <c r="J250" s="1"/>
      <c r="K250" s="1"/>
      <c r="L250" s="71"/>
      <c r="M250" s="71"/>
      <c r="N250" s="71"/>
      <c r="O250" s="71"/>
      <c r="P250" s="7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>
      <c r="A251" s="10"/>
      <c r="C251" s="1"/>
      <c r="D251" s="1"/>
      <c r="E251" s="1"/>
      <c r="F251" s="11"/>
      <c r="G251" s="1"/>
      <c r="H251" s="1"/>
      <c r="I251" s="71"/>
      <c r="J251" s="1"/>
      <c r="K251" s="1"/>
      <c r="L251" s="71"/>
      <c r="M251" s="71"/>
      <c r="N251" s="71"/>
      <c r="O251" s="71"/>
      <c r="P251" s="7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>
      <c r="A252" s="10"/>
      <c r="C252" s="1"/>
      <c r="D252" s="1"/>
      <c r="E252" s="1"/>
      <c r="F252" s="11"/>
      <c r="G252" s="1"/>
      <c r="H252" s="1"/>
      <c r="I252" s="71"/>
      <c r="J252" s="1"/>
      <c r="K252" s="1"/>
      <c r="L252" s="71"/>
      <c r="M252" s="71"/>
      <c r="N252" s="71"/>
      <c r="O252" s="71"/>
      <c r="P252" s="7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>
      <c r="A253" s="10"/>
      <c r="C253" s="1"/>
      <c r="D253" s="1"/>
      <c r="E253" s="1"/>
      <c r="F253" s="11"/>
      <c r="G253" s="1"/>
      <c r="H253" s="1"/>
      <c r="I253" s="71"/>
      <c r="J253" s="1"/>
      <c r="K253" s="1"/>
      <c r="L253" s="71"/>
      <c r="M253" s="71"/>
      <c r="N253" s="71"/>
      <c r="O253" s="71"/>
      <c r="P253" s="7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>
      <c r="A254" s="10"/>
      <c r="C254" s="1"/>
      <c r="D254" s="1"/>
      <c r="E254" s="1"/>
      <c r="F254" s="11"/>
      <c r="G254" s="1"/>
      <c r="H254" s="1"/>
      <c r="I254" s="71"/>
      <c r="J254" s="1"/>
      <c r="K254" s="1"/>
      <c r="L254" s="71"/>
      <c r="M254" s="71"/>
      <c r="N254" s="71"/>
      <c r="O254" s="71"/>
      <c r="P254" s="7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>
      <c r="A255" s="10"/>
      <c r="C255" s="1"/>
      <c r="D255" s="1"/>
      <c r="E255" s="1"/>
      <c r="F255" s="11"/>
      <c r="G255" s="1"/>
      <c r="H255" s="1"/>
      <c r="I255" s="71"/>
      <c r="J255" s="1"/>
      <c r="K255" s="1"/>
      <c r="L255" s="71"/>
      <c r="M255" s="71"/>
      <c r="N255" s="71"/>
      <c r="O255" s="71"/>
      <c r="P255" s="7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>
      <c r="A256" s="10"/>
      <c r="C256" s="1"/>
      <c r="D256" s="1"/>
      <c r="E256" s="1"/>
      <c r="F256" s="11"/>
      <c r="G256" s="1"/>
      <c r="H256" s="1"/>
      <c r="I256" s="71"/>
      <c r="J256" s="1"/>
      <c r="K256" s="1"/>
      <c r="L256" s="71"/>
      <c r="M256" s="71"/>
      <c r="N256" s="71"/>
      <c r="O256" s="71"/>
      <c r="P256" s="7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>
      <c r="A257" s="10"/>
      <c r="C257" s="1"/>
      <c r="D257" s="1"/>
      <c r="E257" s="1"/>
      <c r="F257" s="11"/>
      <c r="G257" s="1"/>
      <c r="H257" s="1"/>
      <c r="I257" s="71"/>
      <c r="J257" s="1"/>
      <c r="K257" s="1"/>
      <c r="L257" s="71"/>
      <c r="M257" s="71"/>
      <c r="N257" s="71"/>
      <c r="O257" s="71"/>
      <c r="P257" s="7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>
      <c r="A258" s="10"/>
      <c r="C258" s="1"/>
      <c r="D258" s="1"/>
      <c r="E258" s="1"/>
      <c r="F258" s="11"/>
      <c r="G258" s="1"/>
      <c r="H258" s="1"/>
      <c r="I258" s="71"/>
      <c r="J258" s="1"/>
      <c r="K258" s="1"/>
      <c r="L258" s="71"/>
      <c r="M258" s="71"/>
      <c r="N258" s="71"/>
      <c r="O258" s="71"/>
      <c r="P258" s="7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>
      <c r="A259" s="10"/>
      <c r="C259" s="1"/>
      <c r="D259" s="1"/>
      <c r="E259" s="1"/>
      <c r="F259" s="11"/>
      <c r="G259" s="1"/>
      <c r="H259" s="1"/>
      <c r="I259" s="71"/>
      <c r="J259" s="1"/>
      <c r="K259" s="1"/>
      <c r="L259" s="71"/>
      <c r="M259" s="71"/>
      <c r="N259" s="71"/>
      <c r="O259" s="71"/>
      <c r="P259" s="7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>
      <c r="A260" s="10"/>
      <c r="C260" s="1"/>
      <c r="D260" s="1"/>
      <c r="E260" s="1"/>
      <c r="F260" s="11"/>
      <c r="G260" s="1"/>
      <c r="H260" s="1"/>
      <c r="I260" s="71"/>
      <c r="J260" s="1"/>
      <c r="K260" s="1"/>
      <c r="L260" s="71"/>
      <c r="M260" s="71"/>
      <c r="N260" s="71"/>
      <c r="O260" s="71"/>
      <c r="P260" s="7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>
      <c r="A261" s="10"/>
      <c r="C261" s="1"/>
      <c r="D261" s="1"/>
      <c r="E261" s="1"/>
      <c r="F261" s="11"/>
      <c r="G261" s="1"/>
      <c r="H261" s="1"/>
      <c r="I261" s="71"/>
      <c r="J261" s="1"/>
      <c r="K261" s="1"/>
      <c r="L261" s="71"/>
      <c r="M261" s="71"/>
      <c r="N261" s="71"/>
      <c r="O261" s="71"/>
      <c r="P261" s="7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>
      <c r="A262" s="10"/>
      <c r="C262" s="1"/>
      <c r="D262" s="1"/>
      <c r="E262" s="1"/>
      <c r="F262" s="11"/>
      <c r="G262" s="1"/>
      <c r="H262" s="1"/>
      <c r="I262" s="71"/>
      <c r="J262" s="1"/>
      <c r="K262" s="1"/>
      <c r="L262" s="71"/>
      <c r="M262" s="71"/>
      <c r="N262" s="71"/>
      <c r="O262" s="71"/>
      <c r="P262" s="7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>
      <c r="A263" s="10"/>
      <c r="C263" s="1"/>
      <c r="D263" s="1"/>
      <c r="E263" s="1"/>
      <c r="F263" s="11"/>
      <c r="G263" s="1"/>
      <c r="H263" s="1"/>
      <c r="I263" s="71"/>
      <c r="J263" s="1"/>
      <c r="K263" s="1"/>
      <c r="L263" s="71"/>
      <c r="M263" s="71"/>
      <c r="N263" s="71"/>
      <c r="O263" s="71"/>
      <c r="P263" s="7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>
      <c r="A264" s="10"/>
      <c r="C264" s="1"/>
      <c r="D264" s="1"/>
      <c r="E264" s="1"/>
      <c r="F264" s="11"/>
      <c r="G264" s="1"/>
      <c r="H264" s="1"/>
      <c r="I264" s="71"/>
      <c r="J264" s="1"/>
      <c r="K264" s="1"/>
      <c r="L264" s="71"/>
      <c r="M264" s="71"/>
      <c r="N264" s="71"/>
      <c r="O264" s="71"/>
      <c r="P264" s="7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>
      <c r="A265" s="10"/>
      <c r="C265" s="1"/>
      <c r="D265" s="1"/>
      <c r="E265" s="1"/>
      <c r="F265" s="11"/>
      <c r="G265" s="1"/>
      <c r="H265" s="1"/>
      <c r="I265" s="71"/>
      <c r="J265" s="1"/>
      <c r="K265" s="1"/>
      <c r="L265" s="71"/>
      <c r="M265" s="71"/>
      <c r="N265" s="71"/>
      <c r="O265" s="71"/>
      <c r="P265" s="7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>
      <c r="A266" s="10"/>
      <c r="C266" s="1"/>
      <c r="D266" s="1"/>
      <c r="E266" s="1"/>
      <c r="F266" s="11"/>
      <c r="G266" s="1"/>
      <c r="H266" s="1"/>
      <c r="I266" s="71"/>
      <c r="J266" s="1"/>
      <c r="K266" s="1"/>
      <c r="L266" s="71"/>
      <c r="M266" s="71"/>
      <c r="N266" s="71"/>
      <c r="O266" s="71"/>
      <c r="P266" s="7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>
      <c r="A267" s="10"/>
      <c r="C267" s="1"/>
      <c r="D267" s="1"/>
      <c r="E267" s="1"/>
      <c r="F267" s="11"/>
      <c r="G267" s="1"/>
      <c r="H267" s="1"/>
      <c r="I267" s="71"/>
      <c r="J267" s="1"/>
      <c r="K267" s="1"/>
      <c r="L267" s="71"/>
      <c r="M267" s="71"/>
      <c r="N267" s="71"/>
      <c r="O267" s="71"/>
      <c r="P267" s="7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>
      <c r="A268" s="10"/>
      <c r="C268" s="1"/>
      <c r="D268" s="1"/>
      <c r="E268" s="1"/>
      <c r="F268" s="11"/>
      <c r="G268" s="1"/>
      <c r="H268" s="1"/>
      <c r="I268" s="71"/>
      <c r="J268" s="1"/>
      <c r="K268" s="1"/>
      <c r="L268" s="71"/>
      <c r="M268" s="71"/>
      <c r="N268" s="71"/>
      <c r="O268" s="71"/>
      <c r="P268" s="7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>
      <c r="A269" s="10"/>
      <c r="C269" s="1"/>
      <c r="D269" s="1"/>
      <c r="E269" s="1"/>
      <c r="F269" s="11"/>
      <c r="G269" s="1"/>
      <c r="H269" s="1"/>
      <c r="I269" s="71"/>
      <c r="J269" s="1"/>
      <c r="K269" s="1"/>
      <c r="L269" s="71"/>
      <c r="M269" s="71"/>
      <c r="N269" s="71"/>
      <c r="O269" s="71"/>
      <c r="P269" s="7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>
      <c r="A270" s="10"/>
      <c r="C270" s="1"/>
      <c r="D270" s="1"/>
      <c r="E270" s="1"/>
      <c r="F270" s="11"/>
      <c r="G270" s="1"/>
      <c r="H270" s="1"/>
      <c r="I270" s="71"/>
      <c r="J270" s="1"/>
      <c r="K270" s="1"/>
      <c r="L270" s="71"/>
      <c r="M270" s="71"/>
      <c r="N270" s="71"/>
      <c r="O270" s="71"/>
      <c r="P270" s="7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>
      <c r="A271" s="10"/>
      <c r="C271" s="1"/>
      <c r="D271" s="1"/>
      <c r="E271" s="1"/>
      <c r="F271" s="11"/>
      <c r="G271" s="1"/>
      <c r="H271" s="1"/>
      <c r="I271" s="71"/>
      <c r="J271" s="1"/>
      <c r="K271" s="1"/>
      <c r="L271" s="71"/>
      <c r="M271" s="71"/>
      <c r="N271" s="71"/>
      <c r="O271" s="71"/>
      <c r="P271" s="7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>
      <c r="A272" s="10"/>
      <c r="C272" s="1"/>
      <c r="D272" s="1"/>
      <c r="E272" s="1"/>
      <c r="F272" s="11"/>
      <c r="G272" s="1"/>
      <c r="H272" s="1"/>
      <c r="I272" s="71"/>
      <c r="J272" s="1"/>
      <c r="K272" s="1"/>
      <c r="L272" s="71"/>
      <c r="M272" s="71"/>
      <c r="N272" s="71"/>
      <c r="O272" s="71"/>
      <c r="P272" s="7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>
      <c r="A273" s="10"/>
      <c r="C273" s="1"/>
      <c r="D273" s="1"/>
      <c r="E273" s="1"/>
      <c r="F273" s="11"/>
      <c r="G273" s="1"/>
      <c r="H273" s="1"/>
      <c r="I273" s="71"/>
      <c r="J273" s="1"/>
      <c r="K273" s="1"/>
      <c r="L273" s="71"/>
      <c r="M273" s="71"/>
      <c r="N273" s="71"/>
      <c r="O273" s="71"/>
      <c r="P273" s="7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>
      <c r="A274" s="10"/>
      <c r="C274" s="1"/>
      <c r="D274" s="1"/>
      <c r="E274" s="1"/>
      <c r="F274" s="11"/>
      <c r="G274" s="1"/>
      <c r="H274" s="1"/>
      <c r="I274" s="71"/>
      <c r="J274" s="1"/>
      <c r="K274" s="1"/>
      <c r="L274" s="71"/>
      <c r="M274" s="71"/>
      <c r="N274" s="71"/>
      <c r="O274" s="71"/>
      <c r="P274" s="7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>
      <c r="A275" s="10"/>
      <c r="C275" s="1"/>
      <c r="D275" s="1"/>
      <c r="E275" s="1"/>
      <c r="F275" s="11"/>
      <c r="G275" s="1"/>
      <c r="H275" s="1"/>
      <c r="I275" s="71"/>
      <c r="J275" s="1"/>
      <c r="K275" s="1"/>
      <c r="L275" s="71"/>
      <c r="M275" s="71"/>
      <c r="N275" s="71"/>
      <c r="O275" s="71"/>
      <c r="P275" s="7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>
      <c r="A276" s="10"/>
      <c r="C276" s="1"/>
      <c r="D276" s="1"/>
      <c r="E276" s="1"/>
      <c r="F276" s="11"/>
      <c r="G276" s="1"/>
      <c r="H276" s="1"/>
      <c r="I276" s="71"/>
      <c r="J276" s="1"/>
      <c r="K276" s="1"/>
      <c r="L276" s="71"/>
      <c r="M276" s="71"/>
      <c r="N276" s="71"/>
      <c r="O276" s="71"/>
      <c r="P276" s="7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>
      <c r="A277" s="10"/>
      <c r="C277" s="1"/>
      <c r="D277" s="1"/>
      <c r="E277" s="1"/>
      <c r="F277" s="11"/>
      <c r="G277" s="1"/>
      <c r="H277" s="1"/>
      <c r="I277" s="71"/>
      <c r="J277" s="1"/>
      <c r="K277" s="1"/>
      <c r="L277" s="71"/>
      <c r="M277" s="71"/>
      <c r="N277" s="71"/>
      <c r="O277" s="71"/>
      <c r="P277" s="7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>
      <c r="A278" s="10"/>
      <c r="C278" s="1"/>
      <c r="D278" s="1"/>
      <c r="E278" s="1"/>
      <c r="F278" s="11"/>
      <c r="G278" s="1"/>
      <c r="H278" s="1"/>
      <c r="I278" s="71"/>
      <c r="J278" s="1"/>
      <c r="K278" s="1"/>
      <c r="L278" s="71"/>
      <c r="M278" s="71"/>
      <c r="N278" s="71"/>
      <c r="O278" s="71"/>
      <c r="P278" s="7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>
      <c r="A279" s="10"/>
      <c r="C279" s="1"/>
      <c r="D279" s="1"/>
      <c r="E279" s="1"/>
      <c r="F279" s="11"/>
      <c r="G279" s="1"/>
      <c r="H279" s="1"/>
      <c r="I279" s="71"/>
      <c r="J279" s="1"/>
      <c r="K279" s="1"/>
      <c r="L279" s="71"/>
      <c r="M279" s="71"/>
      <c r="N279" s="71"/>
      <c r="O279" s="71"/>
      <c r="P279" s="7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>
      <c r="A280" s="10"/>
      <c r="C280" s="1"/>
      <c r="D280" s="1"/>
      <c r="E280" s="1"/>
      <c r="F280" s="11"/>
      <c r="G280" s="1"/>
      <c r="H280" s="1"/>
      <c r="I280" s="71"/>
      <c r="J280" s="1"/>
      <c r="K280" s="1"/>
      <c r="L280" s="71"/>
      <c r="M280" s="71"/>
      <c r="N280" s="71"/>
      <c r="O280" s="71"/>
      <c r="P280" s="7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>
      <c r="A281" s="10"/>
      <c r="C281" s="1"/>
      <c r="D281" s="1"/>
      <c r="E281" s="1"/>
      <c r="F281" s="11"/>
      <c r="G281" s="1"/>
      <c r="H281" s="1"/>
      <c r="I281" s="71"/>
      <c r="J281" s="1"/>
      <c r="K281" s="1"/>
      <c r="L281" s="71"/>
      <c r="M281" s="71"/>
      <c r="N281" s="71"/>
      <c r="O281" s="71"/>
      <c r="P281" s="7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>
      <c r="A282" s="10"/>
      <c r="C282" s="1"/>
      <c r="D282" s="1"/>
      <c r="E282" s="1"/>
      <c r="F282" s="11"/>
      <c r="G282" s="1"/>
      <c r="H282" s="1"/>
      <c r="I282" s="71"/>
      <c r="J282" s="1"/>
      <c r="K282" s="1"/>
      <c r="L282" s="71"/>
      <c r="M282" s="71"/>
      <c r="N282" s="71"/>
      <c r="O282" s="71"/>
      <c r="P282" s="7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>
      <c r="A283" s="10"/>
      <c r="C283" s="1"/>
      <c r="D283" s="1"/>
      <c r="E283" s="1"/>
      <c r="F283" s="11"/>
      <c r="G283" s="1"/>
      <c r="H283" s="1"/>
      <c r="I283" s="71"/>
      <c r="J283" s="1"/>
      <c r="K283" s="1"/>
      <c r="L283" s="71"/>
      <c r="M283" s="71"/>
      <c r="N283" s="71"/>
      <c r="O283" s="71"/>
      <c r="P283" s="7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>
      <c r="A284" s="10"/>
      <c r="C284" s="1"/>
      <c r="D284" s="1"/>
      <c r="E284" s="1"/>
      <c r="F284" s="11"/>
      <c r="G284" s="1"/>
      <c r="H284" s="1"/>
      <c r="I284" s="71"/>
      <c r="J284" s="1"/>
      <c r="K284" s="1"/>
      <c r="L284" s="71"/>
      <c r="M284" s="71"/>
      <c r="N284" s="71"/>
      <c r="O284" s="71"/>
      <c r="P284" s="7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>
      <c r="A285" s="10"/>
      <c r="C285" s="1"/>
      <c r="D285" s="1"/>
      <c r="E285" s="1"/>
      <c r="F285" s="11"/>
      <c r="G285" s="1"/>
      <c r="H285" s="1"/>
      <c r="I285" s="71"/>
      <c r="J285" s="1"/>
      <c r="K285" s="1"/>
      <c r="L285" s="71"/>
      <c r="M285" s="71"/>
      <c r="N285" s="71"/>
      <c r="O285" s="71"/>
      <c r="P285" s="7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>
      <c r="A286" s="10"/>
      <c r="C286" s="1"/>
      <c r="D286" s="1"/>
      <c r="E286" s="1"/>
      <c r="F286" s="11"/>
      <c r="G286" s="1"/>
      <c r="H286" s="1"/>
      <c r="I286" s="71"/>
      <c r="J286" s="1"/>
      <c r="K286" s="1"/>
      <c r="L286" s="71"/>
      <c r="M286" s="71"/>
      <c r="N286" s="71"/>
      <c r="O286" s="71"/>
      <c r="P286" s="7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>
      <c r="A287" s="10"/>
      <c r="C287" s="1"/>
      <c r="D287" s="1"/>
      <c r="E287" s="1"/>
      <c r="F287" s="11"/>
      <c r="G287" s="1"/>
      <c r="H287" s="1"/>
      <c r="I287" s="71"/>
      <c r="J287" s="1"/>
      <c r="K287" s="1"/>
      <c r="L287" s="71"/>
      <c r="M287" s="71"/>
      <c r="N287" s="71"/>
      <c r="O287" s="71"/>
      <c r="P287" s="7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>
      <c r="A288" s="10"/>
      <c r="C288" s="1"/>
      <c r="D288" s="1"/>
      <c r="E288" s="1"/>
      <c r="F288" s="11"/>
      <c r="G288" s="1"/>
      <c r="H288" s="1"/>
      <c r="I288" s="71"/>
      <c r="J288" s="1"/>
      <c r="K288" s="1"/>
      <c r="L288" s="71"/>
      <c r="M288" s="71"/>
      <c r="N288" s="71"/>
      <c r="O288" s="71"/>
      <c r="P288" s="7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>
      <c r="A289" s="10"/>
      <c r="C289" s="1"/>
      <c r="D289" s="1"/>
      <c r="E289" s="1"/>
      <c r="F289" s="11"/>
      <c r="G289" s="1"/>
      <c r="H289" s="1"/>
      <c r="I289" s="71"/>
      <c r="J289" s="1"/>
      <c r="K289" s="1"/>
      <c r="L289" s="71"/>
      <c r="M289" s="71"/>
      <c r="N289" s="71"/>
      <c r="O289" s="71"/>
      <c r="P289" s="7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>
      <c r="A290" s="10"/>
      <c r="C290" s="1"/>
      <c r="D290" s="1"/>
      <c r="E290" s="1"/>
      <c r="F290" s="11"/>
      <c r="G290" s="1"/>
      <c r="H290" s="1"/>
      <c r="I290" s="71"/>
      <c r="J290" s="1"/>
      <c r="K290" s="1"/>
      <c r="L290" s="71"/>
      <c r="M290" s="71"/>
      <c r="N290" s="71"/>
      <c r="O290" s="71"/>
      <c r="P290" s="7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>
      <c r="A291" s="10"/>
      <c r="C291" s="1"/>
      <c r="D291" s="1"/>
      <c r="E291" s="1"/>
      <c r="F291" s="11"/>
      <c r="G291" s="1"/>
      <c r="H291" s="1"/>
      <c r="I291" s="71"/>
      <c r="J291" s="1"/>
      <c r="K291" s="1"/>
      <c r="L291" s="71"/>
      <c r="M291" s="71"/>
      <c r="N291" s="71"/>
      <c r="O291" s="71"/>
      <c r="P291" s="7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>
      <c r="A292" s="10"/>
      <c r="C292" s="1"/>
      <c r="D292" s="1"/>
      <c r="E292" s="1"/>
      <c r="F292" s="11"/>
      <c r="G292" s="1"/>
      <c r="H292" s="1"/>
      <c r="I292" s="71"/>
      <c r="J292" s="1"/>
      <c r="K292" s="1"/>
      <c r="L292" s="71"/>
      <c r="M292" s="71"/>
      <c r="N292" s="71"/>
      <c r="O292" s="71"/>
      <c r="P292" s="7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>
      <c r="A293" s="10"/>
      <c r="C293" s="1"/>
      <c r="D293" s="1"/>
      <c r="E293" s="1"/>
      <c r="F293" s="11"/>
      <c r="G293" s="1"/>
      <c r="H293" s="1"/>
      <c r="I293" s="71"/>
      <c r="J293" s="1"/>
      <c r="K293" s="1"/>
      <c r="L293" s="71"/>
      <c r="M293" s="71"/>
      <c r="N293" s="71"/>
      <c r="O293" s="71"/>
      <c r="P293" s="7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>
      <c r="A294" s="10"/>
      <c r="C294" s="1"/>
      <c r="D294" s="1"/>
      <c r="E294" s="1"/>
      <c r="F294" s="11"/>
      <c r="G294" s="1"/>
      <c r="H294" s="1"/>
      <c r="I294" s="71"/>
      <c r="J294" s="1"/>
      <c r="K294" s="1"/>
      <c r="L294" s="71"/>
      <c r="M294" s="71"/>
      <c r="N294" s="71"/>
      <c r="O294" s="71"/>
      <c r="P294" s="7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>
      <c r="A295" s="10"/>
      <c r="C295" s="1"/>
      <c r="D295" s="1"/>
      <c r="E295" s="1"/>
      <c r="F295" s="11"/>
      <c r="G295" s="1"/>
      <c r="H295" s="1"/>
      <c r="I295" s="71"/>
      <c r="J295" s="1"/>
      <c r="K295" s="1"/>
      <c r="L295" s="71"/>
      <c r="M295" s="71"/>
      <c r="N295" s="71"/>
      <c r="O295" s="71"/>
      <c r="P295" s="7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>
      <c r="A296" s="10"/>
      <c r="C296" s="1"/>
      <c r="D296" s="1"/>
      <c r="E296" s="1"/>
      <c r="F296" s="11"/>
      <c r="G296" s="1"/>
      <c r="H296" s="1"/>
      <c r="I296" s="71"/>
      <c r="J296" s="1"/>
      <c r="K296" s="1"/>
      <c r="L296" s="71"/>
      <c r="M296" s="71"/>
      <c r="N296" s="71"/>
      <c r="O296" s="71"/>
      <c r="P296" s="7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>
      <c r="A297" s="10"/>
      <c r="C297" s="1"/>
      <c r="D297" s="1"/>
      <c r="E297" s="1"/>
      <c r="F297" s="11"/>
      <c r="G297" s="1"/>
      <c r="H297" s="1"/>
      <c r="I297" s="71"/>
      <c r="J297" s="1"/>
      <c r="K297" s="1"/>
      <c r="L297" s="71"/>
      <c r="M297" s="71"/>
      <c r="N297" s="71"/>
      <c r="O297" s="71"/>
      <c r="P297" s="7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>
      <c r="A298" s="10"/>
      <c r="C298" s="1"/>
      <c r="D298" s="1"/>
      <c r="E298" s="1"/>
      <c r="F298" s="11"/>
      <c r="G298" s="1"/>
      <c r="H298" s="1"/>
      <c r="I298" s="71"/>
      <c r="J298" s="1"/>
      <c r="K298" s="1"/>
      <c r="L298" s="71"/>
      <c r="M298" s="71"/>
      <c r="N298" s="71"/>
      <c r="O298" s="71"/>
      <c r="P298" s="7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>
      <c r="A299" s="10"/>
      <c r="C299" s="1"/>
      <c r="D299" s="1"/>
      <c r="E299" s="1"/>
      <c r="F299" s="11"/>
      <c r="G299" s="1"/>
      <c r="H299" s="1"/>
      <c r="I299" s="71"/>
      <c r="J299" s="1"/>
      <c r="K299" s="1"/>
      <c r="L299" s="71"/>
      <c r="M299" s="71"/>
      <c r="N299" s="71"/>
      <c r="O299" s="71"/>
      <c r="P299" s="7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>
      <c r="A300" s="10"/>
      <c r="C300" s="1"/>
      <c r="D300" s="1"/>
      <c r="E300" s="1"/>
      <c r="F300" s="11"/>
      <c r="G300" s="1"/>
      <c r="H300" s="1"/>
      <c r="I300" s="71"/>
      <c r="J300" s="1"/>
      <c r="K300" s="1"/>
      <c r="L300" s="71"/>
      <c r="M300" s="71"/>
      <c r="N300" s="71"/>
      <c r="O300" s="71"/>
      <c r="P300" s="7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>
      <c r="A301" s="10"/>
      <c r="C301" s="1"/>
      <c r="D301" s="1"/>
      <c r="E301" s="1"/>
      <c r="F301" s="11"/>
      <c r="G301" s="1"/>
      <c r="H301" s="1"/>
      <c r="I301" s="71"/>
      <c r="J301" s="1"/>
      <c r="K301" s="1"/>
      <c r="L301" s="71"/>
      <c r="M301" s="71"/>
      <c r="N301" s="71"/>
      <c r="O301" s="71"/>
      <c r="P301" s="7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>
      <c r="A302" s="10"/>
      <c r="C302" s="1"/>
      <c r="D302" s="1"/>
      <c r="E302" s="1"/>
      <c r="F302" s="11"/>
      <c r="G302" s="1"/>
      <c r="H302" s="1"/>
      <c r="I302" s="71"/>
      <c r="J302" s="1"/>
      <c r="K302" s="1"/>
      <c r="L302" s="71"/>
      <c r="M302" s="71"/>
      <c r="N302" s="71"/>
      <c r="O302" s="71"/>
      <c r="P302" s="7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>
      <c r="A303" s="10"/>
      <c r="C303" s="1"/>
      <c r="D303" s="1"/>
      <c r="E303" s="1"/>
      <c r="F303" s="11"/>
      <c r="G303" s="1"/>
      <c r="H303" s="1"/>
      <c r="I303" s="71"/>
      <c r="J303" s="1"/>
      <c r="K303" s="1"/>
      <c r="L303" s="71"/>
      <c r="M303" s="71"/>
      <c r="N303" s="71"/>
      <c r="O303" s="71"/>
      <c r="P303" s="7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>
      <c r="A304" s="10"/>
      <c r="C304" s="1"/>
      <c r="D304" s="1"/>
      <c r="E304" s="1"/>
      <c r="F304" s="11"/>
      <c r="G304" s="1"/>
      <c r="H304" s="1"/>
      <c r="I304" s="71"/>
      <c r="J304" s="1"/>
      <c r="K304" s="1"/>
      <c r="L304" s="71"/>
      <c r="M304" s="71"/>
      <c r="N304" s="71"/>
      <c r="O304" s="71"/>
      <c r="P304" s="7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>
      <c r="A305" s="10"/>
      <c r="C305" s="1"/>
      <c r="D305" s="1"/>
      <c r="E305" s="1"/>
      <c r="F305" s="11"/>
      <c r="G305" s="1"/>
      <c r="H305" s="1"/>
      <c r="I305" s="71"/>
      <c r="J305" s="1"/>
      <c r="K305" s="1"/>
      <c r="L305" s="71"/>
      <c r="M305" s="71"/>
      <c r="N305" s="71"/>
      <c r="O305" s="71"/>
      <c r="P305" s="7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>
      <c r="A306" s="10"/>
      <c r="C306" s="1"/>
      <c r="D306" s="1"/>
      <c r="E306" s="1"/>
      <c r="F306" s="11"/>
      <c r="G306" s="1"/>
      <c r="H306" s="1"/>
      <c r="I306" s="71"/>
      <c r="J306" s="1"/>
      <c r="K306" s="1"/>
      <c r="L306" s="71"/>
      <c r="M306" s="71"/>
      <c r="N306" s="71"/>
      <c r="O306" s="71"/>
      <c r="P306" s="7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>
      <c r="A307" s="10"/>
      <c r="C307" s="1"/>
      <c r="D307" s="1"/>
      <c r="E307" s="1"/>
      <c r="F307" s="11"/>
      <c r="G307" s="1"/>
      <c r="H307" s="1"/>
      <c r="I307" s="71"/>
      <c r="J307" s="1"/>
      <c r="K307" s="1"/>
      <c r="L307" s="71"/>
      <c r="M307" s="71"/>
      <c r="N307" s="71"/>
      <c r="O307" s="71"/>
      <c r="P307" s="7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>
      <c r="A308" s="10"/>
      <c r="C308" s="1"/>
      <c r="D308" s="1"/>
      <c r="E308" s="1"/>
      <c r="F308" s="11"/>
      <c r="G308" s="1"/>
      <c r="H308" s="1"/>
      <c r="I308" s="71"/>
      <c r="J308" s="1"/>
      <c r="K308" s="1"/>
      <c r="L308" s="71"/>
      <c r="M308" s="71"/>
      <c r="N308" s="71"/>
      <c r="O308" s="71"/>
      <c r="P308" s="7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>
      <c r="A309" s="10"/>
      <c r="C309" s="1"/>
      <c r="D309" s="1"/>
      <c r="E309" s="1"/>
      <c r="F309" s="11"/>
      <c r="G309" s="1"/>
      <c r="H309" s="1"/>
      <c r="I309" s="71"/>
      <c r="J309" s="1"/>
      <c r="K309" s="1"/>
      <c r="L309" s="71"/>
      <c r="M309" s="71"/>
      <c r="N309" s="71"/>
      <c r="O309" s="71"/>
      <c r="P309" s="7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>
      <c r="A310" s="10"/>
      <c r="C310" s="1"/>
      <c r="D310" s="1"/>
      <c r="E310" s="1"/>
      <c r="F310" s="11"/>
      <c r="G310" s="1"/>
      <c r="H310" s="1"/>
      <c r="I310" s="71"/>
      <c r="J310" s="1"/>
      <c r="K310" s="1"/>
      <c r="L310" s="71"/>
      <c r="M310" s="71"/>
      <c r="N310" s="71"/>
      <c r="O310" s="71"/>
      <c r="P310" s="7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>
      <c r="A311" s="10"/>
      <c r="C311" s="1"/>
      <c r="D311" s="1"/>
      <c r="E311" s="1"/>
      <c r="F311" s="11"/>
      <c r="G311" s="1"/>
      <c r="H311" s="1"/>
      <c r="I311" s="71"/>
      <c r="J311" s="1"/>
      <c r="K311" s="1"/>
      <c r="L311" s="71"/>
      <c r="M311" s="71"/>
      <c r="N311" s="71"/>
      <c r="O311" s="71"/>
      <c r="P311" s="7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>
      <c r="A312" s="10"/>
      <c r="C312" s="1"/>
      <c r="D312" s="1"/>
      <c r="E312" s="1"/>
      <c r="F312" s="11"/>
      <c r="G312" s="1"/>
      <c r="H312" s="1"/>
      <c r="I312" s="71"/>
      <c r="J312" s="1"/>
      <c r="K312" s="1"/>
      <c r="L312" s="71"/>
      <c r="M312" s="71"/>
      <c r="N312" s="71"/>
      <c r="O312" s="71"/>
      <c r="P312" s="7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>
      <c r="A313" s="10"/>
      <c r="C313" s="1"/>
      <c r="D313" s="1"/>
      <c r="E313" s="1"/>
      <c r="F313" s="11"/>
      <c r="G313" s="1"/>
      <c r="H313" s="1"/>
      <c r="I313" s="71"/>
      <c r="J313" s="1"/>
      <c r="K313" s="1"/>
      <c r="L313" s="71"/>
      <c r="M313" s="71"/>
      <c r="N313" s="71"/>
      <c r="O313" s="71"/>
      <c r="P313" s="7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>
      <c r="A314" s="10"/>
      <c r="C314" s="1"/>
      <c r="D314" s="1"/>
      <c r="E314" s="1"/>
      <c r="F314" s="11"/>
      <c r="G314" s="1"/>
      <c r="H314" s="1"/>
      <c r="I314" s="71"/>
      <c r="J314" s="1"/>
      <c r="K314" s="1"/>
      <c r="L314" s="71"/>
      <c r="M314" s="71"/>
      <c r="N314" s="71"/>
      <c r="O314" s="71"/>
      <c r="P314" s="7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>
      <c r="A315" s="10"/>
      <c r="C315" s="1"/>
      <c r="D315" s="1"/>
      <c r="E315" s="1"/>
      <c r="F315" s="11"/>
      <c r="G315" s="1"/>
      <c r="H315" s="1"/>
      <c r="I315" s="71"/>
      <c r="J315" s="1"/>
      <c r="K315" s="1"/>
      <c r="L315" s="71"/>
      <c r="M315" s="71"/>
      <c r="N315" s="71"/>
      <c r="O315" s="71"/>
      <c r="P315" s="7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>
      <c r="A316" s="10"/>
      <c r="C316" s="1"/>
      <c r="D316" s="1"/>
      <c r="E316" s="1"/>
      <c r="F316" s="11"/>
      <c r="G316" s="1"/>
      <c r="H316" s="1"/>
      <c r="I316" s="71"/>
      <c r="J316" s="1"/>
      <c r="K316" s="1"/>
      <c r="L316" s="71"/>
      <c r="M316" s="71"/>
      <c r="N316" s="71"/>
      <c r="O316" s="71"/>
      <c r="P316" s="7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>
      <c r="A317" s="10"/>
      <c r="C317" s="1"/>
      <c r="D317" s="1"/>
      <c r="E317" s="1"/>
      <c r="F317" s="11"/>
      <c r="G317" s="1"/>
      <c r="H317" s="1"/>
      <c r="I317" s="71"/>
      <c r="J317" s="1"/>
      <c r="K317" s="1"/>
      <c r="L317" s="71"/>
      <c r="M317" s="71"/>
      <c r="N317" s="71"/>
      <c r="O317" s="71"/>
      <c r="P317" s="7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>
      <c r="A318" s="10"/>
      <c r="C318" s="1"/>
      <c r="D318" s="1"/>
      <c r="E318" s="1"/>
      <c r="F318" s="11"/>
      <c r="G318" s="1"/>
      <c r="H318" s="1"/>
      <c r="I318" s="71"/>
      <c r="J318" s="1"/>
      <c r="K318" s="1"/>
      <c r="L318" s="71"/>
      <c r="M318" s="71"/>
      <c r="N318" s="71"/>
      <c r="O318" s="71"/>
      <c r="P318" s="7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>
      <c r="A319" s="10"/>
      <c r="C319" s="1"/>
      <c r="D319" s="1"/>
      <c r="E319" s="1"/>
      <c r="F319" s="11"/>
      <c r="G319" s="1"/>
      <c r="H319" s="1"/>
      <c r="I319" s="71"/>
      <c r="J319" s="1"/>
      <c r="K319" s="1"/>
      <c r="L319" s="71"/>
      <c r="M319" s="71"/>
      <c r="N319" s="71"/>
      <c r="O319" s="71"/>
      <c r="P319" s="7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>
      <c r="A320" s="10"/>
      <c r="C320" s="1"/>
      <c r="D320" s="1"/>
      <c r="E320" s="1"/>
      <c r="F320" s="11"/>
      <c r="G320" s="1"/>
      <c r="H320" s="1"/>
      <c r="I320" s="71"/>
      <c r="J320" s="1"/>
      <c r="K320" s="1"/>
      <c r="L320" s="71"/>
      <c r="M320" s="71"/>
      <c r="N320" s="71"/>
      <c r="O320" s="71"/>
      <c r="P320" s="7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>
      <c r="A321" s="10"/>
      <c r="C321" s="1"/>
      <c r="D321" s="1"/>
      <c r="E321" s="1"/>
      <c r="F321" s="11"/>
      <c r="G321" s="1"/>
      <c r="H321" s="1"/>
      <c r="I321" s="71"/>
      <c r="J321" s="1"/>
      <c r="K321" s="1"/>
      <c r="L321" s="71"/>
      <c r="M321" s="71"/>
      <c r="N321" s="71"/>
      <c r="O321" s="71"/>
      <c r="P321" s="7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>
      <c r="A322" s="10"/>
      <c r="C322" s="1"/>
      <c r="D322" s="1"/>
      <c r="E322" s="1"/>
      <c r="F322" s="11"/>
      <c r="G322" s="1"/>
      <c r="H322" s="1"/>
      <c r="I322" s="71"/>
      <c r="J322" s="1"/>
      <c r="K322" s="1"/>
      <c r="L322" s="71"/>
      <c r="M322" s="71"/>
      <c r="N322" s="71"/>
      <c r="O322" s="71"/>
      <c r="P322" s="7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>
      <c r="A323" s="10"/>
      <c r="C323" s="1"/>
      <c r="D323" s="1"/>
      <c r="E323" s="1"/>
      <c r="F323" s="11"/>
      <c r="G323" s="1"/>
      <c r="H323" s="1"/>
      <c r="I323" s="71"/>
      <c r="J323" s="1"/>
      <c r="K323" s="1"/>
      <c r="L323" s="71"/>
      <c r="M323" s="71"/>
      <c r="N323" s="71"/>
      <c r="O323" s="71"/>
      <c r="P323" s="7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>
      <c r="A324" s="10"/>
      <c r="C324" s="1"/>
      <c r="D324" s="1"/>
      <c r="E324" s="1"/>
      <c r="F324" s="11"/>
      <c r="G324" s="1"/>
      <c r="H324" s="1"/>
      <c r="I324" s="71"/>
      <c r="J324" s="1"/>
      <c r="K324" s="1"/>
      <c r="L324" s="71"/>
      <c r="M324" s="71"/>
      <c r="N324" s="71"/>
      <c r="O324" s="71"/>
      <c r="P324" s="7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>
      <c r="A325" s="10"/>
      <c r="C325" s="1"/>
      <c r="D325" s="1"/>
      <c r="E325" s="1"/>
      <c r="F325" s="11"/>
      <c r="G325" s="1"/>
      <c r="H325" s="1"/>
      <c r="I325" s="71"/>
      <c r="J325" s="1"/>
      <c r="K325" s="1"/>
      <c r="L325" s="71"/>
      <c r="M325" s="71"/>
      <c r="N325" s="71"/>
      <c r="O325" s="71"/>
      <c r="P325" s="7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>
      <c r="A326" s="10"/>
      <c r="C326" s="1"/>
      <c r="D326" s="1"/>
      <c r="E326" s="1"/>
      <c r="F326" s="11"/>
      <c r="G326" s="1"/>
      <c r="H326" s="1"/>
      <c r="I326" s="71"/>
      <c r="J326" s="1"/>
      <c r="K326" s="1"/>
      <c r="L326" s="71"/>
      <c r="M326" s="71"/>
      <c r="N326" s="71"/>
      <c r="O326" s="71"/>
      <c r="P326" s="7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>
      <c r="A327" s="10"/>
      <c r="C327" s="1"/>
      <c r="D327" s="1"/>
      <c r="E327" s="1"/>
      <c r="F327" s="11"/>
      <c r="G327" s="1"/>
      <c r="H327" s="1"/>
      <c r="I327" s="71"/>
      <c r="J327" s="1"/>
      <c r="K327" s="1"/>
      <c r="L327" s="71"/>
      <c r="M327" s="71"/>
      <c r="N327" s="71"/>
      <c r="O327" s="71"/>
      <c r="P327" s="7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>
      <c r="A328" s="10"/>
      <c r="C328" s="1"/>
      <c r="D328" s="1"/>
      <c r="E328" s="1"/>
      <c r="F328" s="11"/>
      <c r="G328" s="1"/>
      <c r="H328" s="1"/>
      <c r="I328" s="71"/>
      <c r="J328" s="1"/>
      <c r="K328" s="1"/>
      <c r="L328" s="71"/>
      <c r="M328" s="71"/>
      <c r="N328" s="71"/>
      <c r="O328" s="71"/>
      <c r="P328" s="7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>
      <c r="A329" s="10"/>
      <c r="C329" s="1"/>
      <c r="D329" s="1"/>
      <c r="E329" s="1"/>
      <c r="F329" s="11"/>
      <c r="G329" s="1"/>
      <c r="H329" s="1"/>
      <c r="I329" s="71"/>
      <c r="J329" s="1"/>
      <c r="K329" s="1"/>
      <c r="L329" s="71"/>
      <c r="M329" s="71"/>
      <c r="N329" s="71"/>
      <c r="O329" s="71"/>
      <c r="P329" s="7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>
      <c r="A330" s="10"/>
      <c r="C330" s="1"/>
      <c r="D330" s="1"/>
      <c r="E330" s="1"/>
      <c r="F330" s="11"/>
      <c r="G330" s="1"/>
      <c r="H330" s="1"/>
      <c r="I330" s="71"/>
      <c r="J330" s="1"/>
      <c r="K330" s="1"/>
      <c r="L330" s="71"/>
      <c r="M330" s="71"/>
      <c r="N330" s="71"/>
      <c r="O330" s="71"/>
      <c r="P330" s="7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>
      <c r="A331" s="10"/>
      <c r="C331" s="1"/>
      <c r="D331" s="1"/>
      <c r="E331" s="1"/>
      <c r="F331" s="11"/>
      <c r="G331" s="1"/>
      <c r="H331" s="1"/>
      <c r="I331" s="71"/>
      <c r="J331" s="1"/>
      <c r="K331" s="1"/>
      <c r="L331" s="71"/>
      <c r="M331" s="71"/>
      <c r="N331" s="71"/>
      <c r="O331" s="71"/>
      <c r="P331" s="7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>
      <c r="A332" s="10"/>
      <c r="C332" s="1"/>
      <c r="D332" s="1"/>
      <c r="E332" s="1"/>
      <c r="F332" s="11"/>
      <c r="G332" s="1"/>
      <c r="H332" s="1"/>
      <c r="I332" s="71"/>
      <c r="J332" s="1"/>
      <c r="K332" s="1"/>
      <c r="L332" s="71"/>
      <c r="M332" s="71"/>
      <c r="N332" s="71"/>
      <c r="O332" s="71"/>
      <c r="P332" s="7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>
      <c r="A333" s="10"/>
      <c r="C333" s="1"/>
      <c r="D333" s="1"/>
      <c r="E333" s="1"/>
      <c r="F333" s="11"/>
      <c r="G333" s="1"/>
      <c r="H333" s="1"/>
      <c r="I333" s="71"/>
      <c r="J333" s="1"/>
      <c r="K333" s="1"/>
      <c r="L333" s="71"/>
      <c r="M333" s="71"/>
      <c r="N333" s="71"/>
      <c r="O333" s="71"/>
      <c r="P333" s="7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>
      <c r="A334" s="10"/>
      <c r="C334" s="1"/>
      <c r="D334" s="1"/>
      <c r="E334" s="1"/>
      <c r="F334" s="11"/>
      <c r="G334" s="1"/>
      <c r="H334" s="1"/>
      <c r="I334" s="71"/>
      <c r="J334" s="1"/>
      <c r="K334" s="1"/>
      <c r="L334" s="71"/>
      <c r="M334" s="71"/>
      <c r="N334" s="71"/>
      <c r="O334" s="71"/>
      <c r="P334" s="7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>
      <c r="A335" s="10"/>
      <c r="C335" s="1"/>
      <c r="D335" s="1"/>
      <c r="E335" s="1"/>
      <c r="F335" s="11"/>
      <c r="G335" s="1"/>
      <c r="H335" s="1"/>
      <c r="I335" s="71"/>
      <c r="J335" s="1"/>
      <c r="K335" s="1"/>
      <c r="L335" s="71"/>
      <c r="M335" s="71"/>
      <c r="N335" s="71"/>
      <c r="O335" s="71"/>
      <c r="P335" s="7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>
      <c r="A336" s="10"/>
      <c r="C336" s="1"/>
      <c r="D336" s="1"/>
      <c r="E336" s="1"/>
      <c r="F336" s="11"/>
      <c r="G336" s="1"/>
      <c r="H336" s="1"/>
      <c r="I336" s="71"/>
      <c r="J336" s="1"/>
      <c r="K336" s="1"/>
      <c r="L336" s="71"/>
      <c r="M336" s="71"/>
      <c r="N336" s="71"/>
      <c r="O336" s="71"/>
      <c r="P336" s="7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>
      <c r="A337" s="10"/>
      <c r="C337" s="1"/>
      <c r="D337" s="1"/>
      <c r="E337" s="1"/>
      <c r="F337" s="11"/>
      <c r="G337" s="1"/>
      <c r="H337" s="1"/>
      <c r="I337" s="71"/>
      <c r="J337" s="1"/>
      <c r="K337" s="1"/>
      <c r="L337" s="71"/>
      <c r="M337" s="71"/>
      <c r="N337" s="71"/>
      <c r="O337" s="71"/>
      <c r="P337" s="7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>
      <c r="A338" s="10"/>
      <c r="C338" s="1"/>
      <c r="D338" s="1"/>
      <c r="E338" s="1"/>
      <c r="F338" s="11"/>
      <c r="G338" s="1"/>
      <c r="H338" s="1"/>
      <c r="I338" s="71"/>
      <c r="J338" s="1"/>
      <c r="K338" s="1"/>
      <c r="L338" s="71"/>
      <c r="M338" s="71"/>
      <c r="N338" s="71"/>
      <c r="O338" s="71"/>
      <c r="P338" s="7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>
      <c r="A339" s="10"/>
      <c r="C339" s="1"/>
      <c r="D339" s="1"/>
      <c r="E339" s="1"/>
      <c r="F339" s="11"/>
      <c r="G339" s="1"/>
      <c r="H339" s="1"/>
      <c r="I339" s="71"/>
      <c r="J339" s="1"/>
      <c r="K339" s="1"/>
      <c r="L339" s="71"/>
      <c r="M339" s="71"/>
      <c r="N339" s="71"/>
      <c r="O339" s="71"/>
      <c r="P339" s="7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>
      <c r="A340" s="10"/>
      <c r="C340" s="1"/>
      <c r="D340" s="1"/>
      <c r="E340" s="1"/>
      <c r="F340" s="11"/>
      <c r="G340" s="1"/>
      <c r="H340" s="1"/>
      <c r="I340" s="71"/>
      <c r="J340" s="1"/>
      <c r="K340" s="1"/>
      <c r="L340" s="71"/>
      <c r="M340" s="71"/>
      <c r="N340" s="71"/>
      <c r="O340" s="71"/>
      <c r="P340" s="7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>
      <c r="A341" s="10"/>
      <c r="C341" s="1"/>
      <c r="D341" s="1"/>
      <c r="E341" s="1"/>
      <c r="F341" s="11"/>
      <c r="G341" s="1"/>
      <c r="H341" s="1"/>
      <c r="I341" s="71"/>
      <c r="J341" s="1"/>
      <c r="K341" s="1"/>
      <c r="L341" s="71"/>
      <c r="M341" s="71"/>
      <c r="N341" s="71"/>
      <c r="O341" s="71"/>
      <c r="P341" s="7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>
      <c r="A342" s="10"/>
      <c r="C342" s="1"/>
      <c r="D342" s="1"/>
      <c r="E342" s="1"/>
      <c r="F342" s="11"/>
      <c r="G342" s="1"/>
      <c r="H342" s="1"/>
      <c r="I342" s="71"/>
      <c r="J342" s="1"/>
      <c r="K342" s="1"/>
      <c r="L342" s="71"/>
      <c r="M342" s="71"/>
      <c r="N342" s="71"/>
      <c r="O342" s="71"/>
      <c r="P342" s="7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>
      <c r="A343" s="10"/>
      <c r="C343" s="1"/>
      <c r="D343" s="1"/>
      <c r="E343" s="1"/>
      <c r="F343" s="11"/>
      <c r="G343" s="1"/>
      <c r="H343" s="1"/>
      <c r="I343" s="71"/>
      <c r="J343" s="1"/>
      <c r="K343" s="1"/>
      <c r="L343" s="71"/>
      <c r="M343" s="71"/>
      <c r="N343" s="71"/>
      <c r="O343" s="71"/>
      <c r="P343" s="7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>
      <c r="A344" s="10"/>
      <c r="C344" s="1"/>
      <c r="D344" s="1"/>
      <c r="E344" s="1"/>
      <c r="F344" s="11"/>
      <c r="G344" s="1"/>
      <c r="H344" s="1"/>
      <c r="I344" s="71"/>
      <c r="J344" s="1"/>
      <c r="K344" s="1"/>
      <c r="L344" s="71"/>
      <c r="M344" s="71"/>
      <c r="N344" s="71"/>
      <c r="O344" s="71"/>
      <c r="P344" s="7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>
      <c r="A345" s="10"/>
      <c r="C345" s="1"/>
      <c r="D345" s="1"/>
      <c r="E345" s="1"/>
      <c r="F345" s="11"/>
      <c r="G345" s="1"/>
      <c r="H345" s="1"/>
      <c r="I345" s="71"/>
      <c r="J345" s="1"/>
      <c r="K345" s="1"/>
      <c r="L345" s="71"/>
      <c r="M345" s="71"/>
      <c r="N345" s="71"/>
      <c r="O345" s="71"/>
      <c r="P345" s="7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>
      <c r="A346" s="10"/>
      <c r="C346" s="1"/>
      <c r="D346" s="1"/>
      <c r="E346" s="1"/>
      <c r="F346" s="11"/>
      <c r="G346" s="1"/>
      <c r="H346" s="1"/>
      <c r="I346" s="71"/>
      <c r="J346" s="1"/>
      <c r="K346" s="1"/>
      <c r="L346" s="71"/>
      <c r="M346" s="71"/>
      <c r="N346" s="71"/>
      <c r="O346" s="71"/>
      <c r="P346" s="7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>
      <c r="A347" s="10"/>
      <c r="C347" s="1"/>
      <c r="D347" s="1"/>
      <c r="E347" s="1"/>
      <c r="F347" s="11"/>
      <c r="G347" s="1"/>
      <c r="H347" s="1"/>
      <c r="I347" s="71"/>
      <c r="J347" s="1"/>
      <c r="K347" s="1"/>
      <c r="L347" s="71"/>
      <c r="M347" s="71"/>
      <c r="N347" s="71"/>
      <c r="O347" s="71"/>
      <c r="P347" s="7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0"/>
      <c r="C348" s="1"/>
      <c r="D348" s="1"/>
      <c r="E348" s="1"/>
      <c r="F348" s="11"/>
      <c r="G348" s="1"/>
      <c r="H348" s="1"/>
      <c r="I348" s="71"/>
      <c r="J348" s="1"/>
      <c r="K348" s="1"/>
      <c r="L348" s="71"/>
      <c r="M348" s="71"/>
      <c r="N348" s="71"/>
      <c r="O348" s="71"/>
      <c r="P348" s="7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>
      <c r="A349" s="10"/>
      <c r="C349" s="1"/>
      <c r="D349" s="1"/>
      <c r="E349" s="1"/>
      <c r="F349" s="11"/>
      <c r="G349" s="1"/>
      <c r="H349" s="1"/>
      <c r="I349" s="71"/>
      <c r="J349" s="1"/>
      <c r="K349" s="1"/>
      <c r="L349" s="71"/>
      <c r="M349" s="71"/>
      <c r="N349" s="71"/>
      <c r="O349" s="71"/>
      <c r="P349" s="7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>
      <c r="A350" s="10"/>
      <c r="C350" s="1"/>
      <c r="D350" s="1"/>
      <c r="E350" s="1"/>
      <c r="F350" s="11"/>
      <c r="G350" s="1"/>
      <c r="H350" s="1"/>
      <c r="I350" s="71"/>
      <c r="J350" s="1"/>
      <c r="K350" s="1"/>
      <c r="L350" s="71"/>
      <c r="M350" s="71"/>
      <c r="N350" s="71"/>
      <c r="O350" s="71"/>
      <c r="P350" s="7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0"/>
      <c r="C351" s="1"/>
      <c r="D351" s="1"/>
      <c r="E351" s="1"/>
      <c r="F351" s="11"/>
      <c r="G351" s="1"/>
      <c r="H351" s="1"/>
      <c r="I351" s="71"/>
      <c r="J351" s="1"/>
      <c r="K351" s="1"/>
      <c r="L351" s="71"/>
      <c r="M351" s="71"/>
      <c r="N351" s="71"/>
      <c r="O351" s="71"/>
      <c r="P351" s="7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>
      <c r="A352" s="10"/>
      <c r="C352" s="1"/>
      <c r="D352" s="1"/>
      <c r="E352" s="1"/>
      <c r="F352" s="11"/>
      <c r="G352" s="1"/>
      <c r="H352" s="1"/>
      <c r="I352" s="71"/>
      <c r="J352" s="1"/>
      <c r="K352" s="1"/>
      <c r="L352" s="71"/>
      <c r="M352" s="71"/>
      <c r="N352" s="71"/>
      <c r="O352" s="71"/>
      <c r="P352" s="7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9:26" ht="18.75">
      <c r="I353" s="71"/>
      <c r="J353" s="1"/>
      <c r="K353" s="1"/>
      <c r="L353" s="71"/>
      <c r="M353" s="71"/>
      <c r="N353" s="71"/>
      <c r="O353" s="71"/>
      <c r="P353" s="7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9:26" ht="18.75">
      <c r="I354" s="71"/>
      <c r="J354" s="1"/>
      <c r="K354" s="1"/>
      <c r="L354" s="71"/>
      <c r="M354" s="71"/>
      <c r="N354" s="71"/>
      <c r="O354" s="71"/>
      <c r="P354" s="7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9:26" ht="18.75">
      <c r="I355" s="71"/>
      <c r="J355" s="1"/>
      <c r="K355" s="1"/>
      <c r="L355" s="71"/>
      <c r="M355" s="71"/>
      <c r="N355" s="71"/>
      <c r="O355" s="71"/>
      <c r="P355" s="7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9:26" ht="18.75">
      <c r="I356" s="71"/>
      <c r="J356" s="1"/>
      <c r="K356" s="1"/>
      <c r="L356" s="71"/>
      <c r="M356" s="71"/>
      <c r="N356" s="71"/>
      <c r="O356" s="71"/>
      <c r="P356" s="7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9:26" ht="18.75">
      <c r="I357" s="71"/>
      <c r="J357" s="1"/>
      <c r="K357" s="1"/>
      <c r="L357" s="71"/>
      <c r="M357" s="71"/>
      <c r="N357" s="71"/>
      <c r="O357" s="71"/>
      <c r="P357" s="7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9:26" ht="18.75">
      <c r="I358" s="71"/>
      <c r="J358" s="1"/>
      <c r="K358" s="1"/>
      <c r="L358" s="71"/>
      <c r="M358" s="71"/>
      <c r="N358" s="71"/>
      <c r="O358" s="71"/>
      <c r="P358" s="7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9:26" ht="18.75">
      <c r="I359" s="71"/>
      <c r="J359" s="1"/>
      <c r="K359" s="1"/>
      <c r="L359" s="71"/>
      <c r="M359" s="71"/>
      <c r="N359" s="71"/>
      <c r="O359" s="71"/>
      <c r="P359" s="7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9:26" ht="18.75">
      <c r="I360" s="71"/>
      <c r="J360" s="1"/>
      <c r="K360" s="1"/>
      <c r="L360" s="71"/>
      <c r="M360" s="71"/>
      <c r="N360" s="71"/>
      <c r="O360" s="71"/>
      <c r="P360" s="71"/>
      <c r="Q360" s="1"/>
      <c r="R360" s="1"/>
      <c r="S360" s="1"/>
      <c r="T360" s="1"/>
      <c r="U360" s="1"/>
      <c r="V360" s="1"/>
      <c r="W360" s="1"/>
      <c r="X360" s="1"/>
      <c r="Y360" s="1"/>
      <c r="Z360" s="1"/>
    </row>
  </sheetData>
  <sheetProtection/>
  <mergeCells count="45">
    <mergeCell ref="Y9:Y10"/>
    <mergeCell ref="V7:V10"/>
    <mergeCell ref="W7:Z7"/>
    <mergeCell ref="O8:O10"/>
    <mergeCell ref="R8:T8"/>
    <mergeCell ref="U8:U10"/>
    <mergeCell ref="W8:Y8"/>
    <mergeCell ref="Z8:Z10"/>
    <mergeCell ref="F7:F10"/>
    <mergeCell ref="G7:H8"/>
    <mergeCell ref="I7:I10"/>
    <mergeCell ref="J7:J10"/>
    <mergeCell ref="K7:K10"/>
    <mergeCell ref="G9:G10"/>
    <mergeCell ref="H9:H10"/>
    <mergeCell ref="L8:N8"/>
    <mergeCell ref="I5:O5"/>
    <mergeCell ref="L9:L10"/>
    <mergeCell ref="M9:M10"/>
    <mergeCell ref="Q5:Z5"/>
    <mergeCell ref="R9:R10"/>
    <mergeCell ref="S9:S10"/>
    <mergeCell ref="T9:T10"/>
    <mergeCell ref="W9:W10"/>
    <mergeCell ref="X9:X10"/>
    <mergeCell ref="AA5:AA10"/>
    <mergeCell ref="I6:J6"/>
    <mergeCell ref="K6:O6"/>
    <mergeCell ref="Q6:U6"/>
    <mergeCell ref="V6:Z6"/>
    <mergeCell ref="P7:P10"/>
    <mergeCell ref="Q7:Q10"/>
    <mergeCell ref="R7:U7"/>
    <mergeCell ref="L7:O7"/>
    <mergeCell ref="N9:N10"/>
    <mergeCell ref="A1:AA1"/>
    <mergeCell ref="A2:AA2"/>
    <mergeCell ref="A3:AA3"/>
    <mergeCell ref="A4:AA4"/>
    <mergeCell ref="A5:A10"/>
    <mergeCell ref="B5:B10"/>
    <mergeCell ref="C5:C10"/>
    <mergeCell ref="D5:D10"/>
    <mergeCell ref="E5:E10"/>
    <mergeCell ref="F5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8">
      <pane ySplit="2040" topLeftCell="A1" activePane="bottomLeft" state="split"/>
      <selection pane="topLeft" activeCell="A8" sqref="A8"/>
      <selection pane="bottomLeft" activeCell="D8" sqref="D8:D10"/>
    </sheetView>
  </sheetViews>
  <sheetFormatPr defaultColWidth="9.140625" defaultRowHeight="15"/>
  <cols>
    <col min="1" max="1" width="4.140625" style="260" customWidth="1"/>
    <col min="2" max="2" width="39.421875" style="256" customWidth="1"/>
    <col min="3" max="3" width="9.00390625" style="256" customWidth="1"/>
    <col min="4" max="4" width="8.8515625" style="263" customWidth="1"/>
    <col min="5" max="5" width="8.00390625" style="263" customWidth="1"/>
    <col min="6" max="6" width="8.57421875" style="263" customWidth="1"/>
    <col min="7" max="9" width="7.57421875" style="263" customWidth="1"/>
    <col min="10" max="10" width="7.00390625" style="263" customWidth="1"/>
    <col min="11" max="11" width="7.57421875" style="263" customWidth="1"/>
    <col min="12" max="12" width="8.8515625" style="263" customWidth="1"/>
    <col min="13" max="13" width="7.57421875" style="263" customWidth="1"/>
    <col min="14" max="14" width="8.8515625" style="263" customWidth="1"/>
    <col min="15" max="15" width="9.00390625" style="256" customWidth="1"/>
    <col min="16" max="16" width="15.8515625" style="297" hidden="1" customWidth="1"/>
    <col min="17" max="17" width="9.140625" style="256" customWidth="1"/>
    <col min="18" max="18" width="12.140625" style="256" bestFit="1" customWidth="1"/>
    <col min="19" max="16384" width="9.140625" style="256" customWidth="1"/>
  </cols>
  <sheetData>
    <row r="1" spans="1:44" ht="15">
      <c r="A1" s="341"/>
      <c r="B1" s="507" t="s">
        <v>183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</row>
    <row r="2" spans="1:44" ht="30" customHeight="1">
      <c r="A2" s="508" t="s">
        <v>277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</row>
    <row r="3" spans="1:44" ht="15" hidden="1">
      <c r="A3" s="506" t="str">
        <f>'Bieu 1 TH'!A3:N3</f>
        <v>(Kèm theo Tờ trình số      /TTr-UBND ngày     tháng  11  năm 2022 của UBND huyện)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385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</row>
    <row r="4" spans="1:16" ht="15">
      <c r="A4" s="509" t="s">
        <v>18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</row>
    <row r="5" spans="1:16" ht="29.25" customHeight="1">
      <c r="A5" s="503" t="s">
        <v>1</v>
      </c>
      <c r="B5" s="505" t="s">
        <v>21</v>
      </c>
      <c r="C5" s="498" t="s">
        <v>273</v>
      </c>
      <c r="D5" s="499"/>
      <c r="E5" s="499"/>
      <c r="F5" s="500"/>
      <c r="G5" s="498" t="s">
        <v>316</v>
      </c>
      <c r="H5" s="499"/>
      <c r="I5" s="499"/>
      <c r="J5" s="500"/>
      <c r="K5" s="498" t="s">
        <v>283</v>
      </c>
      <c r="L5" s="499"/>
      <c r="M5" s="499"/>
      <c r="N5" s="500"/>
      <c r="O5" s="493" t="s">
        <v>6</v>
      </c>
      <c r="P5" s="493" t="s">
        <v>6</v>
      </c>
    </row>
    <row r="6" spans="1:16" ht="21" customHeight="1">
      <c r="A6" s="503"/>
      <c r="B6" s="505"/>
      <c r="C6" s="497" t="s">
        <v>184</v>
      </c>
      <c r="D6" s="496" t="s">
        <v>25</v>
      </c>
      <c r="E6" s="496"/>
      <c r="F6" s="496"/>
      <c r="G6" s="497" t="s">
        <v>184</v>
      </c>
      <c r="H6" s="496" t="s">
        <v>25</v>
      </c>
      <c r="I6" s="496"/>
      <c r="J6" s="496"/>
      <c r="K6" s="497" t="s">
        <v>184</v>
      </c>
      <c r="L6" s="496" t="s">
        <v>25</v>
      </c>
      <c r="M6" s="496"/>
      <c r="N6" s="496"/>
      <c r="O6" s="494"/>
      <c r="P6" s="494"/>
    </row>
    <row r="7" spans="1:16" ht="23.25" customHeight="1">
      <c r="A7" s="503"/>
      <c r="B7" s="505"/>
      <c r="C7" s="497"/>
      <c r="D7" s="501" t="s">
        <v>133</v>
      </c>
      <c r="E7" s="501"/>
      <c r="F7" s="502" t="s">
        <v>191</v>
      </c>
      <c r="G7" s="497"/>
      <c r="H7" s="501" t="s">
        <v>133</v>
      </c>
      <c r="I7" s="501"/>
      <c r="J7" s="502" t="s">
        <v>191</v>
      </c>
      <c r="K7" s="497"/>
      <c r="L7" s="501" t="s">
        <v>133</v>
      </c>
      <c r="M7" s="501"/>
      <c r="N7" s="502" t="s">
        <v>191</v>
      </c>
      <c r="O7" s="494"/>
      <c r="P7" s="494"/>
    </row>
    <row r="8" spans="1:16" ht="42" customHeight="1">
      <c r="A8" s="503"/>
      <c r="B8" s="505"/>
      <c r="C8" s="497"/>
      <c r="D8" s="504" t="s">
        <v>210</v>
      </c>
      <c r="E8" s="492" t="s">
        <v>284</v>
      </c>
      <c r="F8" s="502"/>
      <c r="G8" s="497"/>
      <c r="H8" s="504" t="s">
        <v>210</v>
      </c>
      <c r="I8" s="492" t="s">
        <v>284</v>
      </c>
      <c r="J8" s="502"/>
      <c r="K8" s="497"/>
      <c r="L8" s="504" t="s">
        <v>210</v>
      </c>
      <c r="M8" s="492" t="s">
        <v>284</v>
      </c>
      <c r="N8" s="502"/>
      <c r="O8" s="494"/>
      <c r="P8" s="494"/>
    </row>
    <row r="9" spans="1:16" ht="15" customHeight="1">
      <c r="A9" s="503"/>
      <c r="B9" s="505"/>
      <c r="C9" s="497"/>
      <c r="D9" s="504"/>
      <c r="E9" s="492"/>
      <c r="F9" s="502"/>
      <c r="G9" s="497"/>
      <c r="H9" s="504"/>
      <c r="I9" s="492"/>
      <c r="J9" s="502"/>
      <c r="K9" s="497"/>
      <c r="L9" s="504"/>
      <c r="M9" s="492"/>
      <c r="N9" s="502"/>
      <c r="O9" s="494"/>
      <c r="P9" s="494"/>
    </row>
    <row r="10" spans="1:16" ht="15">
      <c r="A10" s="503"/>
      <c r="B10" s="505"/>
      <c r="C10" s="497"/>
      <c r="D10" s="504"/>
      <c r="E10" s="492"/>
      <c r="F10" s="502"/>
      <c r="G10" s="497"/>
      <c r="H10" s="504"/>
      <c r="I10" s="492"/>
      <c r="J10" s="502"/>
      <c r="K10" s="497"/>
      <c r="L10" s="504"/>
      <c r="M10" s="492"/>
      <c r="N10" s="502"/>
      <c r="O10" s="495"/>
      <c r="P10" s="495"/>
    </row>
    <row r="11" spans="1:16" ht="15">
      <c r="A11" s="240">
        <v>1</v>
      </c>
      <c r="B11" s="241">
        <v>2</v>
      </c>
      <c r="C11" s="342">
        <v>7</v>
      </c>
      <c r="D11" s="304">
        <v>8</v>
      </c>
      <c r="E11" s="304">
        <v>9</v>
      </c>
      <c r="F11" s="342">
        <v>10</v>
      </c>
      <c r="G11" s="342">
        <v>11</v>
      </c>
      <c r="H11" s="304">
        <v>12</v>
      </c>
      <c r="I11" s="304">
        <v>13</v>
      </c>
      <c r="J11" s="342">
        <v>14</v>
      </c>
      <c r="K11" s="342">
        <v>15</v>
      </c>
      <c r="L11" s="304">
        <v>16</v>
      </c>
      <c r="M11" s="304">
        <v>17</v>
      </c>
      <c r="N11" s="342">
        <v>18</v>
      </c>
      <c r="O11" s="342">
        <v>19</v>
      </c>
      <c r="P11" s="342">
        <v>14</v>
      </c>
    </row>
    <row r="12" spans="1:16" s="257" customFormat="1" ht="15">
      <c r="A12" s="220" t="s">
        <v>10</v>
      </c>
      <c r="B12" s="221" t="s">
        <v>274</v>
      </c>
      <c r="C12" s="227">
        <f aca="true" t="shared" si="0" ref="C12:N12">C13+C22+C33+C40+C47</f>
        <v>52532.566000000006</v>
      </c>
      <c r="D12" s="227">
        <f>D13+D22+D33+D40+D47</f>
        <v>18189</v>
      </c>
      <c r="E12" s="227">
        <f t="shared" si="0"/>
        <v>19999.766</v>
      </c>
      <c r="F12" s="227">
        <f t="shared" si="0"/>
        <v>14343.8</v>
      </c>
      <c r="G12" s="227">
        <f t="shared" si="0"/>
        <v>24947.267184</v>
      </c>
      <c r="H12" s="227">
        <f t="shared" si="0"/>
        <v>10733.851462999999</v>
      </c>
      <c r="I12" s="227">
        <f t="shared" si="0"/>
        <v>8185.415721</v>
      </c>
      <c r="J12" s="227">
        <f t="shared" si="0"/>
        <v>6028</v>
      </c>
      <c r="K12" s="227">
        <f t="shared" si="0"/>
        <v>44538.566000000006</v>
      </c>
      <c r="L12" s="227">
        <f>L13+L22+L33+L40+L47</f>
        <v>18189</v>
      </c>
      <c r="M12" s="227">
        <f t="shared" si="0"/>
        <v>18305.766</v>
      </c>
      <c r="N12" s="227">
        <f t="shared" si="0"/>
        <v>8043.8</v>
      </c>
      <c r="O12" s="227"/>
      <c r="P12" s="243"/>
    </row>
    <row r="13" spans="1:16" s="257" customFormat="1" ht="15">
      <c r="A13" s="215" t="s">
        <v>12</v>
      </c>
      <c r="B13" s="216" t="s">
        <v>212</v>
      </c>
      <c r="C13" s="227">
        <f aca="true" t="shared" si="1" ref="C13:C21">SUM(D13:F13)</f>
        <v>7458.3279999999995</v>
      </c>
      <c r="D13" s="244">
        <f>SUM(D14:D21)</f>
        <v>5489.562</v>
      </c>
      <c r="E13" s="244">
        <f>SUM(E14:E21)</f>
        <v>634.766</v>
      </c>
      <c r="F13" s="244">
        <f>SUM(F14:F21)</f>
        <v>1334</v>
      </c>
      <c r="G13" s="227">
        <f>SUM(H13:J13)</f>
        <v>4157.903646</v>
      </c>
      <c r="H13" s="244">
        <f>SUM(H14:H21)</f>
        <v>3523.137646</v>
      </c>
      <c r="I13" s="244">
        <f>SUM(I14:I21)</f>
        <v>634.766</v>
      </c>
      <c r="J13" s="244">
        <f>SUM(J14:J21)</f>
        <v>0</v>
      </c>
      <c r="K13" s="227">
        <f>SUM(L13:N13)</f>
        <v>7458.3279999999995</v>
      </c>
      <c r="L13" s="244">
        <f>SUM(L14:L21)</f>
        <v>5489.562</v>
      </c>
      <c r="M13" s="244">
        <f>SUM(M14:M21)</f>
        <v>634.766</v>
      </c>
      <c r="N13" s="244">
        <f>SUM(N14:N21)</f>
        <v>1334</v>
      </c>
      <c r="O13" s="227"/>
      <c r="P13" s="217"/>
    </row>
    <row r="14" spans="1:18" ht="38.25">
      <c r="A14" s="222"/>
      <c r="B14" s="353" t="s">
        <v>211</v>
      </c>
      <c r="C14" s="227">
        <f t="shared" si="1"/>
        <v>3305</v>
      </c>
      <c r="D14" s="242">
        <v>1971</v>
      </c>
      <c r="E14" s="242"/>
      <c r="F14" s="242">
        <v>1334</v>
      </c>
      <c r="G14" s="227">
        <f aca="true" t="shared" si="2" ref="G14:G47">SUM(H14:J14)</f>
        <v>544</v>
      </c>
      <c r="H14" s="242">
        <v>544</v>
      </c>
      <c r="I14" s="242"/>
      <c r="J14" s="242"/>
      <c r="K14" s="227">
        <f aca="true" t="shared" si="3" ref="K14:K47">SUM(L14:N14)</f>
        <v>3305</v>
      </c>
      <c r="L14" s="242">
        <f>D14</f>
        <v>1971</v>
      </c>
      <c r="M14" s="242"/>
      <c r="N14" s="242">
        <v>1334</v>
      </c>
      <c r="O14" s="245"/>
      <c r="P14" s="246" t="s">
        <v>192</v>
      </c>
      <c r="Q14" s="302"/>
      <c r="R14" s="303"/>
    </row>
    <row r="15" spans="1:16" ht="15">
      <c r="A15" s="223"/>
      <c r="B15" s="354" t="s">
        <v>185</v>
      </c>
      <c r="C15" s="227">
        <f t="shared" si="1"/>
        <v>1731.562</v>
      </c>
      <c r="D15" s="358">
        <v>1731.562</v>
      </c>
      <c r="E15" s="242"/>
      <c r="F15" s="242"/>
      <c r="G15" s="227">
        <f t="shared" si="2"/>
        <v>1728.815</v>
      </c>
      <c r="H15" s="242">
        <v>1728.815</v>
      </c>
      <c r="I15" s="242"/>
      <c r="J15" s="242"/>
      <c r="K15" s="227">
        <f t="shared" si="3"/>
        <v>1731.562</v>
      </c>
      <c r="L15" s="358">
        <f>D15</f>
        <v>1731.562</v>
      </c>
      <c r="M15" s="242"/>
      <c r="N15" s="242"/>
      <c r="O15" s="245"/>
      <c r="P15" s="246"/>
    </row>
    <row r="16" spans="1:16" ht="15">
      <c r="A16" s="224"/>
      <c r="B16" s="218" t="s">
        <v>84</v>
      </c>
      <c r="C16" s="227">
        <f t="shared" si="1"/>
        <v>684</v>
      </c>
      <c r="D16" s="242">
        <v>684</v>
      </c>
      <c r="E16" s="242"/>
      <c r="F16" s="242"/>
      <c r="G16" s="227">
        <f t="shared" si="2"/>
        <v>615.822646</v>
      </c>
      <c r="H16" s="242">
        <v>615.822646</v>
      </c>
      <c r="I16" s="242"/>
      <c r="J16" s="242"/>
      <c r="K16" s="227">
        <f t="shared" si="3"/>
        <v>684</v>
      </c>
      <c r="L16" s="242">
        <v>684</v>
      </c>
      <c r="M16" s="242"/>
      <c r="N16" s="242"/>
      <c r="O16" s="245"/>
      <c r="P16" s="246"/>
    </row>
    <row r="17" spans="1:16" ht="15">
      <c r="A17" s="224"/>
      <c r="B17" s="218" t="s">
        <v>85</v>
      </c>
      <c r="C17" s="227">
        <f t="shared" si="1"/>
        <v>420</v>
      </c>
      <c r="D17" s="242">
        <v>420</v>
      </c>
      <c r="E17" s="242"/>
      <c r="F17" s="242"/>
      <c r="G17" s="227">
        <f t="shared" si="2"/>
        <v>180</v>
      </c>
      <c r="H17" s="242">
        <v>180</v>
      </c>
      <c r="I17" s="242"/>
      <c r="J17" s="242"/>
      <c r="K17" s="227">
        <f t="shared" si="3"/>
        <v>420</v>
      </c>
      <c r="L17" s="242">
        <v>420</v>
      </c>
      <c r="M17" s="242"/>
      <c r="N17" s="242"/>
      <c r="O17" s="245"/>
      <c r="P17" s="246"/>
    </row>
    <row r="18" spans="1:16" ht="25.5">
      <c r="A18" s="224"/>
      <c r="B18" s="218" t="s">
        <v>215</v>
      </c>
      <c r="C18" s="266">
        <f t="shared" si="1"/>
        <v>634.766</v>
      </c>
      <c r="D18" s="242"/>
      <c r="E18" s="265">
        <v>634.766</v>
      </c>
      <c r="F18" s="242"/>
      <c r="G18" s="227">
        <f t="shared" si="2"/>
        <v>634.766</v>
      </c>
      <c r="H18" s="242"/>
      <c r="I18" s="265">
        <v>634.766</v>
      </c>
      <c r="J18" s="242"/>
      <c r="K18" s="227">
        <f t="shared" si="3"/>
        <v>634.766</v>
      </c>
      <c r="L18" s="265"/>
      <c r="M18" s="265">
        <v>634.766</v>
      </c>
      <c r="N18" s="242"/>
      <c r="O18" s="245"/>
      <c r="P18" s="246"/>
    </row>
    <row r="19" spans="1:16" ht="15">
      <c r="A19" s="215"/>
      <c r="B19" s="353" t="s">
        <v>134</v>
      </c>
      <c r="C19" s="227">
        <f t="shared" si="1"/>
        <v>683</v>
      </c>
      <c r="D19" s="242">
        <v>683</v>
      </c>
      <c r="E19" s="242"/>
      <c r="F19" s="242"/>
      <c r="G19" s="227">
        <f t="shared" si="2"/>
        <v>454.5</v>
      </c>
      <c r="H19" s="242">
        <v>454.5</v>
      </c>
      <c r="I19" s="242"/>
      <c r="J19" s="242"/>
      <c r="K19" s="227">
        <f t="shared" si="3"/>
        <v>683</v>
      </c>
      <c r="L19" s="242">
        <f>D19</f>
        <v>683</v>
      </c>
      <c r="M19" s="242"/>
      <c r="N19" s="242"/>
      <c r="O19" s="245"/>
      <c r="P19" s="247"/>
    </row>
    <row r="20" spans="1:16" ht="15" hidden="1">
      <c r="A20" s="222"/>
      <c r="B20" s="218"/>
      <c r="C20" s="227">
        <f t="shared" si="1"/>
        <v>0</v>
      </c>
      <c r="D20" s="242"/>
      <c r="E20" s="242"/>
      <c r="F20" s="242"/>
      <c r="G20" s="227">
        <f t="shared" si="2"/>
        <v>0</v>
      </c>
      <c r="H20" s="242"/>
      <c r="I20" s="242"/>
      <c r="J20" s="242"/>
      <c r="K20" s="227">
        <f t="shared" si="3"/>
        <v>0</v>
      </c>
      <c r="L20" s="242"/>
      <c r="M20" s="242"/>
      <c r="N20" s="242"/>
      <c r="O20" s="245"/>
      <c r="P20" s="246"/>
    </row>
    <row r="21" spans="1:16" ht="15" hidden="1">
      <c r="A21" s="222"/>
      <c r="B21" s="218"/>
      <c r="C21" s="227">
        <f t="shared" si="1"/>
        <v>0</v>
      </c>
      <c r="D21" s="242"/>
      <c r="E21" s="242"/>
      <c r="F21" s="242"/>
      <c r="G21" s="227">
        <f t="shared" si="2"/>
        <v>0</v>
      </c>
      <c r="H21" s="242"/>
      <c r="I21" s="242"/>
      <c r="J21" s="242"/>
      <c r="K21" s="227">
        <f t="shared" si="3"/>
        <v>0</v>
      </c>
      <c r="L21" s="242"/>
      <c r="M21" s="242"/>
      <c r="N21" s="242"/>
      <c r="O21" s="245"/>
      <c r="P21" s="246"/>
    </row>
    <row r="22" spans="1:16" s="257" customFormat="1" ht="15">
      <c r="A22" s="215" t="s">
        <v>13</v>
      </c>
      <c r="B22" s="216" t="s">
        <v>193</v>
      </c>
      <c r="C22" s="244">
        <f>SUM(C23:C32)</f>
        <v>19064.438000000002</v>
      </c>
      <c r="D22" s="244">
        <f>SUM(D23:D32)</f>
        <v>6299.438</v>
      </c>
      <c r="E22" s="244">
        <f>SUM(E23:E32)</f>
        <v>8765</v>
      </c>
      <c r="F22" s="244">
        <f>SUM(F23:F32)</f>
        <v>4000</v>
      </c>
      <c r="G22" s="227">
        <f t="shared" si="2"/>
        <v>10096.824</v>
      </c>
      <c r="H22" s="244">
        <f>SUM(H23:H32)</f>
        <v>1678.411</v>
      </c>
      <c r="I22" s="244">
        <f>SUM(I23:I32)</f>
        <v>4418.4130000000005</v>
      </c>
      <c r="J22" s="244">
        <f>SUM(J23:J32)</f>
        <v>4000</v>
      </c>
      <c r="K22" s="227">
        <f t="shared" si="3"/>
        <v>17570.438000000002</v>
      </c>
      <c r="L22" s="244">
        <f>SUM(L23:L32)</f>
        <v>6299.438</v>
      </c>
      <c r="M22" s="244">
        <f>SUM(M23:M32)</f>
        <v>7271</v>
      </c>
      <c r="N22" s="244">
        <f>SUM(N23:N32)</f>
        <v>4000</v>
      </c>
      <c r="O22" s="227"/>
      <c r="P22" s="247"/>
    </row>
    <row r="23" spans="1:16" ht="38.25">
      <c r="A23" s="222"/>
      <c r="B23" s="218" t="s">
        <v>182</v>
      </c>
      <c r="C23" s="227">
        <f aca="true" t="shared" si="4" ref="C23:C32">SUM(D23:F23)</f>
        <v>121</v>
      </c>
      <c r="D23" s="242"/>
      <c r="E23" s="242">
        <v>121</v>
      </c>
      <c r="F23" s="242"/>
      <c r="G23" s="227">
        <f t="shared" si="2"/>
        <v>0</v>
      </c>
      <c r="H23" s="242"/>
      <c r="I23" s="242">
        <v>0</v>
      </c>
      <c r="J23" s="242"/>
      <c r="K23" s="227">
        <f t="shared" si="3"/>
        <v>121</v>
      </c>
      <c r="L23" s="242"/>
      <c r="M23" s="242">
        <v>121</v>
      </c>
      <c r="N23" s="242"/>
      <c r="O23" s="245"/>
      <c r="P23" s="246" t="s">
        <v>202</v>
      </c>
    </row>
    <row r="24" spans="1:16" ht="38.25">
      <c r="A24" s="222"/>
      <c r="B24" s="218" t="s">
        <v>153</v>
      </c>
      <c r="C24" s="227">
        <f t="shared" si="4"/>
        <v>400</v>
      </c>
      <c r="D24" s="242">
        <v>400</v>
      </c>
      <c r="E24" s="242"/>
      <c r="F24" s="242"/>
      <c r="G24" s="227">
        <f t="shared" si="2"/>
        <v>278.411</v>
      </c>
      <c r="H24" s="242">
        <v>278.411</v>
      </c>
      <c r="I24" s="242"/>
      <c r="J24" s="242"/>
      <c r="K24" s="227">
        <f t="shared" si="3"/>
        <v>400</v>
      </c>
      <c r="L24" s="242">
        <v>400</v>
      </c>
      <c r="M24" s="242"/>
      <c r="N24" s="242"/>
      <c r="O24" s="245"/>
      <c r="P24" s="246" t="s">
        <v>201</v>
      </c>
    </row>
    <row r="25" spans="1:16" ht="51">
      <c r="A25" s="224"/>
      <c r="B25" s="353" t="s">
        <v>194</v>
      </c>
      <c r="C25" s="227">
        <f t="shared" si="4"/>
        <v>7600</v>
      </c>
      <c r="D25" s="242">
        <v>1600</v>
      </c>
      <c r="E25" s="242">
        <v>2000</v>
      </c>
      <c r="F25" s="242">
        <v>4000</v>
      </c>
      <c r="G25" s="227">
        <f t="shared" si="2"/>
        <v>5600</v>
      </c>
      <c r="H25" s="242"/>
      <c r="I25" s="242">
        <v>1600</v>
      </c>
      <c r="J25" s="242">
        <v>4000</v>
      </c>
      <c r="K25" s="227">
        <f t="shared" si="3"/>
        <v>7600</v>
      </c>
      <c r="L25" s="242">
        <f>D25</f>
        <v>1600</v>
      </c>
      <c r="M25" s="242">
        <v>2000</v>
      </c>
      <c r="N25" s="242">
        <v>4000</v>
      </c>
      <c r="O25" s="245"/>
      <c r="P25" s="246" t="s">
        <v>216</v>
      </c>
    </row>
    <row r="26" spans="1:16" ht="51" hidden="1">
      <c r="A26" s="222"/>
      <c r="B26" s="218" t="s">
        <v>42</v>
      </c>
      <c r="C26" s="227">
        <f t="shared" si="4"/>
        <v>0</v>
      </c>
      <c r="D26" s="242"/>
      <c r="E26" s="242"/>
      <c r="F26" s="242"/>
      <c r="G26" s="227">
        <f t="shared" si="2"/>
        <v>0</v>
      </c>
      <c r="H26" s="242"/>
      <c r="I26" s="242">
        <v>0</v>
      </c>
      <c r="J26" s="242"/>
      <c r="K26" s="227">
        <f t="shared" si="3"/>
        <v>0</v>
      </c>
      <c r="L26" s="242"/>
      <c r="M26" s="242"/>
      <c r="N26" s="242"/>
      <c r="O26" s="245"/>
      <c r="P26" s="246" t="s">
        <v>205</v>
      </c>
    </row>
    <row r="27" spans="1:16" ht="33" customHeight="1">
      <c r="A27" s="223"/>
      <c r="B27" s="354" t="s">
        <v>44</v>
      </c>
      <c r="C27" s="227">
        <f t="shared" si="4"/>
        <v>0</v>
      </c>
      <c r="D27" s="242"/>
      <c r="E27" s="242"/>
      <c r="F27" s="242"/>
      <c r="G27" s="227">
        <f t="shared" si="2"/>
        <v>0</v>
      </c>
      <c r="H27" s="242">
        <v>0</v>
      </c>
      <c r="I27" s="242">
        <v>0</v>
      </c>
      <c r="J27" s="242"/>
      <c r="K27" s="227">
        <f t="shared" si="3"/>
        <v>0</v>
      </c>
      <c r="L27" s="242"/>
      <c r="M27" s="242"/>
      <c r="N27" s="242"/>
      <c r="O27" s="245"/>
      <c r="P27" s="246" t="s">
        <v>204</v>
      </c>
    </row>
    <row r="28" spans="1:16" ht="38.25">
      <c r="A28" s="224"/>
      <c r="B28" s="353" t="s">
        <v>180</v>
      </c>
      <c r="C28" s="227">
        <f t="shared" si="4"/>
        <v>2503</v>
      </c>
      <c r="D28" s="242">
        <v>1803</v>
      </c>
      <c r="E28" s="242">
        <v>700</v>
      </c>
      <c r="F28" s="242"/>
      <c r="G28" s="227">
        <f t="shared" si="2"/>
        <v>2100</v>
      </c>
      <c r="H28" s="242">
        <v>1400</v>
      </c>
      <c r="I28" s="242">
        <v>700</v>
      </c>
      <c r="J28" s="242"/>
      <c r="K28" s="227">
        <f t="shared" si="3"/>
        <v>2503</v>
      </c>
      <c r="L28" s="242">
        <f>D28</f>
        <v>1803</v>
      </c>
      <c r="M28" s="242">
        <v>700</v>
      </c>
      <c r="N28" s="242"/>
      <c r="O28" s="245"/>
      <c r="P28" s="246" t="s">
        <v>199</v>
      </c>
    </row>
    <row r="29" spans="1:16" ht="38.25">
      <c r="A29" s="222"/>
      <c r="B29" s="218" t="s">
        <v>62</v>
      </c>
      <c r="C29" s="227">
        <f t="shared" si="4"/>
        <v>1744</v>
      </c>
      <c r="D29" s="242"/>
      <c r="E29" s="242">
        <v>1744</v>
      </c>
      <c r="F29" s="242"/>
      <c r="G29" s="227">
        <f t="shared" si="2"/>
        <v>0</v>
      </c>
      <c r="H29" s="242"/>
      <c r="I29" s="242">
        <v>0</v>
      </c>
      <c r="J29" s="242"/>
      <c r="K29" s="227">
        <f t="shared" si="3"/>
        <v>250</v>
      </c>
      <c r="L29" s="242"/>
      <c r="M29" s="242">
        <v>250</v>
      </c>
      <c r="N29" s="242"/>
      <c r="O29" s="245"/>
      <c r="P29" s="246" t="s">
        <v>202</v>
      </c>
    </row>
    <row r="30" spans="1:16" ht="38.25">
      <c r="A30" s="224"/>
      <c r="B30" s="218" t="s">
        <v>63</v>
      </c>
      <c r="C30" s="227">
        <f t="shared" si="4"/>
        <v>4200</v>
      </c>
      <c r="D30" s="242"/>
      <c r="E30" s="242">
        <f>500+3700</f>
        <v>4200</v>
      </c>
      <c r="F30" s="242"/>
      <c r="G30" s="227">
        <f t="shared" si="2"/>
        <v>2118.413</v>
      </c>
      <c r="H30" s="242"/>
      <c r="I30" s="242">
        <v>2118.413</v>
      </c>
      <c r="J30" s="242"/>
      <c r="K30" s="227">
        <f t="shared" si="3"/>
        <v>4200</v>
      </c>
      <c r="L30" s="242"/>
      <c r="M30" s="242">
        <v>4200</v>
      </c>
      <c r="N30" s="242"/>
      <c r="O30" s="245"/>
      <c r="P30" s="246" t="s">
        <v>202</v>
      </c>
    </row>
    <row r="31" spans="1:16" ht="36.75" customHeight="1">
      <c r="A31" s="224"/>
      <c r="B31" s="355" t="s">
        <v>139</v>
      </c>
      <c r="C31" s="227">
        <f t="shared" si="4"/>
        <v>2296.438</v>
      </c>
      <c r="D31" s="363">
        <v>2296.438</v>
      </c>
      <c r="E31" s="242"/>
      <c r="F31" s="242"/>
      <c r="G31" s="227">
        <f t="shared" si="2"/>
        <v>0</v>
      </c>
      <c r="H31" s="242">
        <v>0</v>
      </c>
      <c r="I31" s="242">
        <v>0</v>
      </c>
      <c r="J31" s="242"/>
      <c r="K31" s="227">
        <f t="shared" si="3"/>
        <v>2296.438</v>
      </c>
      <c r="L31" s="363">
        <f>D31</f>
        <v>2296.438</v>
      </c>
      <c r="M31" s="242"/>
      <c r="N31" s="242"/>
      <c r="O31" s="245"/>
      <c r="P31" s="246" t="s">
        <v>203</v>
      </c>
    </row>
    <row r="32" spans="1:16" ht="38.25">
      <c r="A32" s="223"/>
      <c r="B32" s="354" t="s">
        <v>178</v>
      </c>
      <c r="C32" s="227">
        <f t="shared" si="4"/>
        <v>200</v>
      </c>
      <c r="D32" s="242">
        <v>200</v>
      </c>
      <c r="E32" s="242"/>
      <c r="F32" s="242"/>
      <c r="G32" s="227">
        <f t="shared" si="2"/>
        <v>0</v>
      </c>
      <c r="H32" s="242">
        <v>0</v>
      </c>
      <c r="I32" s="242">
        <v>0</v>
      </c>
      <c r="J32" s="242"/>
      <c r="K32" s="227">
        <f t="shared" si="3"/>
        <v>200</v>
      </c>
      <c r="L32" s="242">
        <f>D32</f>
        <v>200</v>
      </c>
      <c r="M32" s="242"/>
      <c r="N32" s="242"/>
      <c r="O32" s="245"/>
      <c r="P32" s="246" t="s">
        <v>202</v>
      </c>
    </row>
    <row r="33" spans="1:16" s="257" customFormat="1" ht="15">
      <c r="A33" s="215" t="s">
        <v>213</v>
      </c>
      <c r="B33" s="216" t="s">
        <v>195</v>
      </c>
      <c r="C33" s="244">
        <f aca="true" t="shared" si="5" ref="C33:N33">SUM(C34:C39)</f>
        <v>16400</v>
      </c>
      <c r="D33" s="244">
        <f t="shared" si="5"/>
        <v>3400</v>
      </c>
      <c r="E33" s="244">
        <f t="shared" si="5"/>
        <v>6000</v>
      </c>
      <c r="F33" s="244">
        <f t="shared" si="5"/>
        <v>7000</v>
      </c>
      <c r="G33" s="227">
        <f t="shared" si="2"/>
        <v>5584.539538</v>
      </c>
      <c r="H33" s="244">
        <f t="shared" si="5"/>
        <v>2632.302817</v>
      </c>
      <c r="I33" s="244">
        <f t="shared" si="5"/>
        <v>2331.236721</v>
      </c>
      <c r="J33" s="244">
        <f t="shared" si="5"/>
        <v>621</v>
      </c>
      <c r="K33" s="227">
        <f t="shared" si="3"/>
        <v>9900</v>
      </c>
      <c r="L33" s="244">
        <f t="shared" si="5"/>
        <v>3400</v>
      </c>
      <c r="M33" s="244">
        <f t="shared" si="5"/>
        <v>5800</v>
      </c>
      <c r="N33" s="244">
        <f t="shared" si="5"/>
        <v>700</v>
      </c>
      <c r="O33" s="227"/>
      <c r="P33" s="247"/>
    </row>
    <row r="34" spans="1:16" ht="25.5">
      <c r="A34" s="224"/>
      <c r="B34" s="218" t="s">
        <v>258</v>
      </c>
      <c r="C34" s="227">
        <f aca="true" t="shared" si="6" ref="C34:C46">SUM(D34:F34)</f>
        <v>7000</v>
      </c>
      <c r="D34" s="242"/>
      <c r="E34" s="242"/>
      <c r="F34" s="242">
        <v>7000</v>
      </c>
      <c r="G34" s="227">
        <f t="shared" si="2"/>
        <v>621</v>
      </c>
      <c r="H34" s="242"/>
      <c r="I34" s="242"/>
      <c r="J34" s="242">
        <v>621</v>
      </c>
      <c r="K34" s="227">
        <f t="shared" si="3"/>
        <v>700</v>
      </c>
      <c r="L34" s="242"/>
      <c r="M34" s="242"/>
      <c r="N34" s="242">
        <v>700</v>
      </c>
      <c r="O34" s="245"/>
      <c r="P34" s="246"/>
    </row>
    <row r="35" spans="1:16" ht="15" customHeight="1">
      <c r="A35" s="224"/>
      <c r="B35" s="218" t="s">
        <v>198</v>
      </c>
      <c r="C35" s="227">
        <f t="shared" si="6"/>
        <v>1000</v>
      </c>
      <c r="D35" s="242">
        <v>1000</v>
      </c>
      <c r="E35" s="242"/>
      <c r="F35" s="242"/>
      <c r="G35" s="227">
        <f t="shared" si="2"/>
        <v>702.302817</v>
      </c>
      <c r="H35" s="242">
        <v>702.302817</v>
      </c>
      <c r="I35" s="242"/>
      <c r="J35" s="242"/>
      <c r="K35" s="227">
        <f t="shared" si="3"/>
        <v>1000</v>
      </c>
      <c r="L35" s="242">
        <v>1000</v>
      </c>
      <c r="M35" s="242"/>
      <c r="N35" s="242"/>
      <c r="O35" s="245"/>
      <c r="P35" s="246"/>
    </row>
    <row r="36" spans="1:16" ht="15">
      <c r="A36" s="223"/>
      <c r="B36" s="219" t="s">
        <v>151</v>
      </c>
      <c r="C36" s="227">
        <f t="shared" si="6"/>
        <v>2000</v>
      </c>
      <c r="D36" s="242">
        <v>2000</v>
      </c>
      <c r="E36" s="242"/>
      <c r="F36" s="242"/>
      <c r="G36" s="227">
        <f t="shared" si="2"/>
        <v>1930</v>
      </c>
      <c r="H36" s="242">
        <v>1930</v>
      </c>
      <c r="I36" s="242"/>
      <c r="J36" s="242"/>
      <c r="K36" s="227">
        <f t="shared" si="3"/>
        <v>2000</v>
      </c>
      <c r="L36" s="242">
        <v>2000</v>
      </c>
      <c r="M36" s="242"/>
      <c r="N36" s="242"/>
      <c r="O36" s="245"/>
      <c r="P36" s="246"/>
    </row>
    <row r="37" spans="1:16" ht="25.5">
      <c r="A37" s="223"/>
      <c r="B37" s="219" t="s">
        <v>196</v>
      </c>
      <c r="C37" s="227">
        <f t="shared" si="6"/>
        <v>3500</v>
      </c>
      <c r="D37" s="242"/>
      <c r="E37" s="242">
        <v>3500</v>
      </c>
      <c r="F37" s="242"/>
      <c r="G37" s="227">
        <f t="shared" si="2"/>
        <v>1185.894</v>
      </c>
      <c r="H37" s="242"/>
      <c r="I37" s="242">
        <v>1185.894</v>
      </c>
      <c r="J37" s="242"/>
      <c r="K37" s="227">
        <f t="shared" si="3"/>
        <v>3500</v>
      </c>
      <c r="L37" s="242"/>
      <c r="M37" s="242">
        <v>3500</v>
      </c>
      <c r="N37" s="242"/>
      <c r="O37" s="245"/>
      <c r="P37" s="246"/>
    </row>
    <row r="38" spans="1:16" ht="15">
      <c r="A38" s="223"/>
      <c r="B38" s="219" t="s">
        <v>291</v>
      </c>
      <c r="C38" s="227">
        <f t="shared" si="6"/>
        <v>1500</v>
      </c>
      <c r="D38" s="242"/>
      <c r="E38" s="242">
        <v>1500</v>
      </c>
      <c r="F38" s="242"/>
      <c r="G38" s="227">
        <f t="shared" si="2"/>
        <v>1145.342721</v>
      </c>
      <c r="H38" s="242"/>
      <c r="I38" s="242">
        <v>1145.342721</v>
      </c>
      <c r="J38" s="242"/>
      <c r="K38" s="227">
        <f t="shared" si="3"/>
        <v>1500</v>
      </c>
      <c r="L38" s="242"/>
      <c r="M38" s="242">
        <v>1500</v>
      </c>
      <c r="N38" s="242"/>
      <c r="O38" s="245"/>
      <c r="P38" s="246"/>
    </row>
    <row r="39" spans="1:16" ht="15">
      <c r="A39" s="223"/>
      <c r="B39" s="354" t="s">
        <v>197</v>
      </c>
      <c r="C39" s="227">
        <f t="shared" si="6"/>
        <v>1400</v>
      </c>
      <c r="D39" s="242">
        <v>400</v>
      </c>
      <c r="E39" s="242">
        <v>1000</v>
      </c>
      <c r="F39" s="242"/>
      <c r="G39" s="227">
        <f t="shared" si="2"/>
        <v>0</v>
      </c>
      <c r="H39" s="242"/>
      <c r="I39" s="242">
        <v>0</v>
      </c>
      <c r="J39" s="242"/>
      <c r="K39" s="227">
        <f t="shared" si="3"/>
        <v>1200</v>
      </c>
      <c r="L39" s="242">
        <f>D39</f>
        <v>400</v>
      </c>
      <c r="M39" s="242">
        <v>800</v>
      </c>
      <c r="N39" s="242"/>
      <c r="O39" s="245"/>
      <c r="P39" s="246"/>
    </row>
    <row r="40" spans="1:16" s="257" customFormat="1" ht="63.75">
      <c r="A40" s="239" t="s">
        <v>214</v>
      </c>
      <c r="B40" s="216" t="s">
        <v>177</v>
      </c>
      <c r="C40" s="227">
        <f t="shared" si="6"/>
        <v>5810.8</v>
      </c>
      <c r="D40" s="251">
        <f>SUM(D41:D46)</f>
        <v>3000</v>
      </c>
      <c r="E40" s="251">
        <f>SUM(E41:E46)</f>
        <v>801</v>
      </c>
      <c r="F40" s="357">
        <v>2009.8</v>
      </c>
      <c r="G40" s="227">
        <f t="shared" si="2"/>
        <v>5108</v>
      </c>
      <c r="H40" s="251">
        <f aca="true" t="shared" si="7" ref="H40:M40">SUM(H41:H46)</f>
        <v>2900</v>
      </c>
      <c r="I40" s="251">
        <f t="shared" si="7"/>
        <v>801</v>
      </c>
      <c r="J40" s="251">
        <v>1407</v>
      </c>
      <c r="K40" s="227">
        <f t="shared" si="3"/>
        <v>5810.8</v>
      </c>
      <c r="L40" s="251">
        <f t="shared" si="7"/>
        <v>3000</v>
      </c>
      <c r="M40" s="251">
        <f t="shared" si="7"/>
        <v>801</v>
      </c>
      <c r="N40" s="357">
        <f>F40</f>
        <v>2009.8</v>
      </c>
      <c r="O40" s="227"/>
      <c r="P40" s="246" t="s">
        <v>222</v>
      </c>
    </row>
    <row r="41" spans="1:16" ht="15">
      <c r="A41" s="252"/>
      <c r="B41" s="249" t="s">
        <v>47</v>
      </c>
      <c r="C41" s="227">
        <f t="shared" si="6"/>
        <v>700</v>
      </c>
      <c r="D41" s="226">
        <v>700</v>
      </c>
      <c r="E41" s="226"/>
      <c r="F41" s="226"/>
      <c r="G41" s="227">
        <f t="shared" si="2"/>
        <v>700</v>
      </c>
      <c r="H41" s="226">
        <v>700</v>
      </c>
      <c r="I41" s="226"/>
      <c r="J41" s="226"/>
      <c r="K41" s="227">
        <f t="shared" si="3"/>
        <v>700</v>
      </c>
      <c r="L41" s="226">
        <v>700</v>
      </c>
      <c r="M41" s="226"/>
      <c r="N41" s="226"/>
      <c r="O41" s="245"/>
      <c r="P41" s="226"/>
    </row>
    <row r="42" spans="1:16" ht="21.75" customHeight="1">
      <c r="A42" s="252"/>
      <c r="B42" s="249" t="s">
        <v>65</v>
      </c>
      <c r="C42" s="227">
        <f t="shared" si="6"/>
        <v>500</v>
      </c>
      <c r="D42" s="226">
        <v>500</v>
      </c>
      <c r="E42" s="226"/>
      <c r="F42" s="226"/>
      <c r="G42" s="227">
        <f t="shared" si="2"/>
        <v>400</v>
      </c>
      <c r="H42" s="226">
        <v>400</v>
      </c>
      <c r="I42" s="226"/>
      <c r="J42" s="226"/>
      <c r="K42" s="227">
        <f t="shared" si="3"/>
        <v>500</v>
      </c>
      <c r="L42" s="226">
        <v>500</v>
      </c>
      <c r="M42" s="226"/>
      <c r="N42" s="226"/>
      <c r="O42" s="245"/>
      <c r="P42" s="250"/>
    </row>
    <row r="43" spans="1:16" ht="38.25">
      <c r="A43" s="252"/>
      <c r="B43" s="249" t="s">
        <v>200</v>
      </c>
      <c r="C43" s="227">
        <f t="shared" si="6"/>
        <v>600</v>
      </c>
      <c r="D43" s="226">
        <v>600</v>
      </c>
      <c r="E43" s="226"/>
      <c r="F43" s="226"/>
      <c r="G43" s="227">
        <f t="shared" si="2"/>
        <v>600</v>
      </c>
      <c r="H43" s="226">
        <v>600</v>
      </c>
      <c r="I43" s="226"/>
      <c r="J43" s="226"/>
      <c r="K43" s="227">
        <f t="shared" si="3"/>
        <v>600</v>
      </c>
      <c r="L43" s="226">
        <v>600</v>
      </c>
      <c r="M43" s="226"/>
      <c r="N43" s="226"/>
      <c r="O43" s="245"/>
      <c r="P43" s="245" t="s">
        <v>199</v>
      </c>
    </row>
    <row r="44" spans="1:16" ht="30.75" customHeight="1">
      <c r="A44" s="252"/>
      <c r="B44" s="249" t="s">
        <v>292</v>
      </c>
      <c r="C44" s="227">
        <f t="shared" si="6"/>
        <v>1201</v>
      </c>
      <c r="D44" s="226">
        <v>400</v>
      </c>
      <c r="E44" s="226">
        <v>801</v>
      </c>
      <c r="F44" s="226"/>
      <c r="G44" s="227">
        <f t="shared" si="2"/>
        <v>1201</v>
      </c>
      <c r="H44" s="226">
        <v>400</v>
      </c>
      <c r="I44" s="226">
        <v>801</v>
      </c>
      <c r="J44" s="226"/>
      <c r="K44" s="227">
        <f t="shared" si="3"/>
        <v>1201</v>
      </c>
      <c r="L44" s="226">
        <v>400</v>
      </c>
      <c r="M44" s="226">
        <v>801</v>
      </c>
      <c r="N44" s="226"/>
      <c r="O44" s="245"/>
      <c r="P44" s="245"/>
    </row>
    <row r="45" spans="1:16" ht="17.25" customHeight="1">
      <c r="A45" s="252"/>
      <c r="B45" s="249" t="s">
        <v>57</v>
      </c>
      <c r="C45" s="227">
        <f t="shared" si="6"/>
        <v>400</v>
      </c>
      <c r="D45" s="226">
        <v>400</v>
      </c>
      <c r="E45" s="226"/>
      <c r="F45" s="226"/>
      <c r="G45" s="227">
        <f t="shared" si="2"/>
        <v>400</v>
      </c>
      <c r="H45" s="226">
        <v>400</v>
      </c>
      <c r="I45" s="226"/>
      <c r="J45" s="226"/>
      <c r="K45" s="227">
        <f t="shared" si="3"/>
        <v>400</v>
      </c>
      <c r="L45" s="226">
        <v>400</v>
      </c>
      <c r="M45" s="226"/>
      <c r="N45" s="226"/>
      <c r="O45" s="245"/>
      <c r="P45" s="250"/>
    </row>
    <row r="46" spans="1:16" ht="18.75" customHeight="1">
      <c r="A46" s="252"/>
      <c r="B46" s="249" t="s">
        <v>58</v>
      </c>
      <c r="C46" s="227">
        <f t="shared" si="6"/>
        <v>400</v>
      </c>
      <c r="D46" s="226">
        <v>400</v>
      </c>
      <c r="E46" s="226"/>
      <c r="F46" s="226"/>
      <c r="G46" s="227">
        <f t="shared" si="2"/>
        <v>400</v>
      </c>
      <c r="H46" s="226">
        <v>400</v>
      </c>
      <c r="I46" s="226"/>
      <c r="J46" s="226"/>
      <c r="K46" s="227">
        <f t="shared" si="3"/>
        <v>400</v>
      </c>
      <c r="L46" s="226">
        <v>400</v>
      </c>
      <c r="M46" s="226"/>
      <c r="N46" s="226"/>
      <c r="O46" s="245"/>
      <c r="P46" s="250"/>
    </row>
    <row r="47" spans="1:16" s="257" customFormat="1" ht="25.5">
      <c r="A47" s="261" t="s">
        <v>275</v>
      </c>
      <c r="B47" s="255" t="s">
        <v>276</v>
      </c>
      <c r="C47" s="227">
        <f>SUM(D47:F47)</f>
        <v>3799</v>
      </c>
      <c r="D47" s="262"/>
      <c r="E47" s="345">
        <v>3799</v>
      </c>
      <c r="F47" s="262"/>
      <c r="G47" s="227">
        <f t="shared" si="2"/>
        <v>0</v>
      </c>
      <c r="H47" s="262"/>
      <c r="I47" s="262"/>
      <c r="J47" s="262"/>
      <c r="K47" s="227">
        <f t="shared" si="3"/>
        <v>3799</v>
      </c>
      <c r="L47" s="262"/>
      <c r="M47" s="345">
        <v>3799</v>
      </c>
      <c r="N47" s="262"/>
      <c r="O47" s="262"/>
      <c r="P47" s="248"/>
    </row>
  </sheetData>
  <sheetProtection/>
  <mergeCells count="29">
    <mergeCell ref="B5:B10"/>
    <mergeCell ref="A3:O3"/>
    <mergeCell ref="B1:P1"/>
    <mergeCell ref="A2:P2"/>
    <mergeCell ref="D8:D10"/>
    <mergeCell ref="E8:E10"/>
    <mergeCell ref="D7:E7"/>
    <mergeCell ref="L8:L10"/>
    <mergeCell ref="C5:F5"/>
    <mergeCell ref="A4:P4"/>
    <mergeCell ref="A5:A10"/>
    <mergeCell ref="F7:F10"/>
    <mergeCell ref="I8:I10"/>
    <mergeCell ref="O5:O10"/>
    <mergeCell ref="K5:N5"/>
    <mergeCell ref="K6:K10"/>
    <mergeCell ref="L6:N6"/>
    <mergeCell ref="L7:M7"/>
    <mergeCell ref="H8:H10"/>
    <mergeCell ref="N7:N10"/>
    <mergeCell ref="M8:M10"/>
    <mergeCell ref="P5:P10"/>
    <mergeCell ref="D6:F6"/>
    <mergeCell ref="C6:C10"/>
    <mergeCell ref="G5:J5"/>
    <mergeCell ref="G6:G10"/>
    <mergeCell ref="H6:J6"/>
    <mergeCell ref="H7:I7"/>
    <mergeCell ref="J7:J10"/>
  </mergeCells>
  <printOptions/>
  <pageMargins left="0.31496062992125984" right="0.11811023622047245" top="0.15748031496062992" bottom="0.1968503937007874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H51"/>
  <sheetViews>
    <sheetView zoomScalePageLayoutView="0" workbookViewId="0" topLeftCell="A1">
      <selection activeCell="Z9" sqref="Z9:Z11"/>
    </sheetView>
  </sheetViews>
  <sheetFormatPr defaultColWidth="9.140625" defaultRowHeight="15"/>
  <cols>
    <col min="1" max="1" width="3.57421875" style="256" customWidth="1"/>
    <col min="2" max="2" width="28.28125" style="256" customWidth="1"/>
    <col min="3" max="3" width="8.7109375" style="256" customWidth="1"/>
    <col min="4" max="4" width="7.7109375" style="256" customWidth="1"/>
    <col min="5" max="6" width="9.140625" style="256" customWidth="1"/>
    <col min="7" max="7" width="7.57421875" style="256" hidden="1" customWidth="1"/>
    <col min="8" max="8" width="9.140625" style="256" hidden="1" customWidth="1"/>
    <col min="9" max="9" width="8.140625" style="256" customWidth="1"/>
    <col min="10" max="10" width="7.8515625" style="256" customWidth="1"/>
    <col min="11" max="11" width="7.28125" style="256" customWidth="1"/>
    <col min="12" max="13" width="9.140625" style="256" hidden="1" customWidth="1"/>
    <col min="14" max="14" width="10.140625" style="256" hidden="1" customWidth="1"/>
    <col min="15" max="17" width="9.140625" style="256" hidden="1" customWidth="1"/>
    <col min="18" max="18" width="7.57421875" style="256" hidden="1" customWidth="1"/>
    <col min="19" max="19" width="8.57421875" style="256" hidden="1" customWidth="1"/>
    <col min="20" max="20" width="7.7109375" style="256" hidden="1" customWidth="1"/>
    <col min="21" max="21" width="6.8515625" style="256" hidden="1" customWidth="1"/>
    <col min="22" max="22" width="7.00390625" style="256" hidden="1" customWidth="1"/>
    <col min="23" max="24" width="9.140625" style="256" hidden="1" customWidth="1"/>
    <col min="25" max="25" width="7.140625" style="256" customWidth="1"/>
    <col min="26" max="26" width="7.7109375" style="366" customWidth="1"/>
    <col min="27" max="27" width="7.140625" style="256" customWidth="1"/>
    <col min="28" max="28" width="7.00390625" style="256" customWidth="1"/>
    <col min="29" max="29" width="7.8515625" style="256" customWidth="1"/>
    <col min="30" max="30" width="6.7109375" style="256" customWidth="1"/>
    <col min="31" max="31" width="8.140625" style="256" customWidth="1"/>
    <col min="32" max="16384" width="9.140625" style="256" customWidth="1"/>
  </cols>
  <sheetData>
    <row r="1" spans="1:31" ht="15.75">
      <c r="A1" s="456" t="s">
        <v>189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</row>
    <row r="2" spans="1:31" ht="15.75" customHeight="1">
      <c r="A2" s="457" t="s">
        <v>279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</row>
    <row r="3" spans="1:31" ht="15.75" customHeight="1">
      <c r="A3" s="521" t="s">
        <v>340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</row>
    <row r="4" spans="1:31" ht="15.75" customHeight="1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</row>
    <row r="5" spans="28:31" ht="20.25" customHeight="1">
      <c r="AB5" s="520" t="s">
        <v>225</v>
      </c>
      <c r="AC5" s="520"/>
      <c r="AD5" s="520"/>
      <c r="AE5" s="520"/>
    </row>
    <row r="6" spans="1:31" ht="15">
      <c r="A6" s="512" t="s">
        <v>1</v>
      </c>
      <c r="B6" s="512" t="s">
        <v>21</v>
      </c>
      <c r="C6" s="511" t="s">
        <v>2</v>
      </c>
      <c r="D6" s="511" t="s">
        <v>298</v>
      </c>
      <c r="E6" s="512" t="s">
        <v>5</v>
      </c>
      <c r="F6" s="512"/>
      <c r="G6" s="512"/>
      <c r="H6" s="522" t="s">
        <v>287</v>
      </c>
      <c r="I6" s="513" t="s">
        <v>226</v>
      </c>
      <c r="J6" s="514"/>
      <c r="K6" s="514"/>
      <c r="L6" s="307"/>
      <c r="M6" s="307"/>
      <c r="N6" s="307"/>
      <c r="O6" s="307"/>
      <c r="P6" s="307"/>
      <c r="Q6" s="308"/>
      <c r="R6" s="526" t="s">
        <v>227</v>
      </c>
      <c r="S6" s="527"/>
      <c r="T6" s="527"/>
      <c r="U6" s="527"/>
      <c r="V6" s="527"/>
      <c r="W6" s="527"/>
      <c r="X6" s="528"/>
      <c r="Y6" s="512" t="s">
        <v>305</v>
      </c>
      <c r="Z6" s="525" t="s">
        <v>228</v>
      </c>
      <c r="AA6" s="525"/>
      <c r="AB6" s="525"/>
      <c r="AC6" s="525"/>
      <c r="AD6" s="525"/>
      <c r="AE6" s="511" t="s">
        <v>6</v>
      </c>
    </row>
    <row r="7" spans="1:31" ht="15">
      <c r="A7" s="512"/>
      <c r="B7" s="512"/>
      <c r="C7" s="511"/>
      <c r="D7" s="511"/>
      <c r="E7" s="512"/>
      <c r="F7" s="512"/>
      <c r="G7" s="512"/>
      <c r="H7" s="523"/>
      <c r="I7" s="515"/>
      <c r="J7" s="516"/>
      <c r="K7" s="516"/>
      <c r="L7" s="512" t="s">
        <v>229</v>
      </c>
      <c r="M7" s="512"/>
      <c r="N7" s="512"/>
      <c r="O7" s="512"/>
      <c r="P7" s="512"/>
      <c r="Q7" s="512"/>
      <c r="R7" s="529"/>
      <c r="S7" s="530"/>
      <c r="T7" s="530"/>
      <c r="U7" s="530"/>
      <c r="V7" s="530"/>
      <c r="W7" s="530"/>
      <c r="X7" s="531"/>
      <c r="Y7" s="512"/>
      <c r="Z7" s="525"/>
      <c r="AA7" s="525"/>
      <c r="AB7" s="525"/>
      <c r="AC7" s="525"/>
      <c r="AD7" s="525"/>
      <c r="AE7" s="511"/>
    </row>
    <row r="8" spans="1:31" ht="15">
      <c r="A8" s="512"/>
      <c r="B8" s="512"/>
      <c r="C8" s="511"/>
      <c r="D8" s="511"/>
      <c r="E8" s="512"/>
      <c r="F8" s="512"/>
      <c r="G8" s="512"/>
      <c r="H8" s="523"/>
      <c r="I8" s="517"/>
      <c r="J8" s="518"/>
      <c r="K8" s="518"/>
      <c r="L8" s="512"/>
      <c r="M8" s="512"/>
      <c r="N8" s="512"/>
      <c r="O8" s="512"/>
      <c r="P8" s="512"/>
      <c r="Q8" s="512"/>
      <c r="R8" s="532"/>
      <c r="S8" s="533"/>
      <c r="T8" s="533"/>
      <c r="U8" s="533"/>
      <c r="V8" s="533"/>
      <c r="W8" s="533"/>
      <c r="X8" s="534"/>
      <c r="Y8" s="512"/>
      <c r="Z8" s="525"/>
      <c r="AA8" s="525"/>
      <c r="AB8" s="525"/>
      <c r="AC8" s="525"/>
      <c r="AD8" s="525"/>
      <c r="AE8" s="511"/>
    </row>
    <row r="9" spans="1:31" ht="15" customHeight="1">
      <c r="A9" s="512"/>
      <c r="B9" s="512"/>
      <c r="C9" s="511"/>
      <c r="D9" s="511"/>
      <c r="E9" s="511" t="s">
        <v>24</v>
      </c>
      <c r="F9" s="535" t="s">
        <v>7</v>
      </c>
      <c r="G9" s="536"/>
      <c r="H9" s="523"/>
      <c r="I9" s="522" t="s">
        <v>184</v>
      </c>
      <c r="J9" s="510" t="s">
        <v>25</v>
      </c>
      <c r="K9" s="510"/>
      <c r="L9" s="512" t="s">
        <v>184</v>
      </c>
      <c r="M9" s="511" t="s">
        <v>230</v>
      </c>
      <c r="N9" s="510" t="s">
        <v>25</v>
      </c>
      <c r="O9" s="510"/>
      <c r="P9" s="511" t="s">
        <v>231</v>
      </c>
      <c r="Q9" s="511" t="s">
        <v>232</v>
      </c>
      <c r="R9" s="511" t="s">
        <v>19</v>
      </c>
      <c r="S9" s="511" t="s">
        <v>233</v>
      </c>
      <c r="T9" s="510" t="s">
        <v>25</v>
      </c>
      <c r="U9" s="510"/>
      <c r="V9" s="511" t="s">
        <v>231</v>
      </c>
      <c r="W9" s="511" t="s">
        <v>232</v>
      </c>
      <c r="X9" s="511" t="s">
        <v>232</v>
      </c>
      <c r="Y9" s="512"/>
      <c r="Z9" s="519" t="s">
        <v>19</v>
      </c>
      <c r="AA9" s="511" t="s">
        <v>233</v>
      </c>
      <c r="AB9" s="510" t="s">
        <v>25</v>
      </c>
      <c r="AC9" s="510"/>
      <c r="AD9" s="511" t="s">
        <v>231</v>
      </c>
      <c r="AE9" s="511"/>
    </row>
    <row r="10" spans="1:31" ht="15" customHeight="1">
      <c r="A10" s="512"/>
      <c r="B10" s="512"/>
      <c r="C10" s="511"/>
      <c r="D10" s="511"/>
      <c r="E10" s="511"/>
      <c r="F10" s="537"/>
      <c r="G10" s="538"/>
      <c r="H10" s="523"/>
      <c r="I10" s="523"/>
      <c r="J10" s="511" t="s">
        <v>230</v>
      </c>
      <c r="K10" s="511" t="s">
        <v>231</v>
      </c>
      <c r="L10" s="512"/>
      <c r="M10" s="511"/>
      <c r="N10" s="510" t="s">
        <v>210</v>
      </c>
      <c r="O10" s="510" t="s">
        <v>234</v>
      </c>
      <c r="P10" s="511"/>
      <c r="Q10" s="511"/>
      <c r="R10" s="511"/>
      <c r="S10" s="511"/>
      <c r="T10" s="510" t="s">
        <v>210</v>
      </c>
      <c r="U10" s="510" t="s">
        <v>234</v>
      </c>
      <c r="V10" s="511"/>
      <c r="W10" s="511"/>
      <c r="X10" s="511"/>
      <c r="Y10" s="512"/>
      <c r="Z10" s="519"/>
      <c r="AA10" s="511"/>
      <c r="AB10" s="510" t="s">
        <v>210</v>
      </c>
      <c r="AC10" s="510" t="s">
        <v>234</v>
      </c>
      <c r="AD10" s="511"/>
      <c r="AE10" s="511"/>
    </row>
    <row r="11" spans="1:31" ht="49.5" customHeight="1">
      <c r="A11" s="512"/>
      <c r="B11" s="512"/>
      <c r="C11" s="511"/>
      <c r="D11" s="511"/>
      <c r="E11" s="511"/>
      <c r="F11" s="539"/>
      <c r="G11" s="540"/>
      <c r="H11" s="524"/>
      <c r="I11" s="524"/>
      <c r="J11" s="511"/>
      <c r="K11" s="511"/>
      <c r="L11" s="512"/>
      <c r="M11" s="511"/>
      <c r="N11" s="510"/>
      <c r="O11" s="510"/>
      <c r="P11" s="511"/>
      <c r="Q11" s="511"/>
      <c r="R11" s="511"/>
      <c r="S11" s="511"/>
      <c r="T11" s="510"/>
      <c r="U11" s="510"/>
      <c r="V11" s="511"/>
      <c r="W11" s="511"/>
      <c r="X11" s="511"/>
      <c r="Y11" s="512"/>
      <c r="Z11" s="519"/>
      <c r="AA11" s="511"/>
      <c r="AB11" s="510"/>
      <c r="AC11" s="510"/>
      <c r="AD11" s="511"/>
      <c r="AE11" s="511"/>
    </row>
    <row r="12" spans="1:31" s="340" customFormat="1" ht="29.25" customHeight="1">
      <c r="A12" s="338">
        <v>1</v>
      </c>
      <c r="B12" s="338">
        <v>2</v>
      </c>
      <c r="C12" s="338">
        <v>3</v>
      </c>
      <c r="D12" s="338">
        <v>4</v>
      </c>
      <c r="E12" s="338">
        <v>5</v>
      </c>
      <c r="F12" s="338">
        <v>6</v>
      </c>
      <c r="G12" s="338">
        <v>6</v>
      </c>
      <c r="H12" s="338"/>
      <c r="I12" s="338" t="s">
        <v>288</v>
      </c>
      <c r="J12" s="338">
        <v>8</v>
      </c>
      <c r="K12" s="338">
        <v>9</v>
      </c>
      <c r="L12" s="338"/>
      <c r="M12" s="338"/>
      <c r="N12" s="338"/>
      <c r="O12" s="338"/>
      <c r="P12" s="338"/>
      <c r="Q12" s="338"/>
      <c r="R12" s="338" t="s">
        <v>290</v>
      </c>
      <c r="S12" s="338" t="s">
        <v>289</v>
      </c>
      <c r="T12" s="339">
        <v>12</v>
      </c>
      <c r="U12" s="339">
        <v>13</v>
      </c>
      <c r="V12" s="338">
        <v>14</v>
      </c>
      <c r="W12" s="338"/>
      <c r="X12" s="338"/>
      <c r="Y12" s="338">
        <v>10</v>
      </c>
      <c r="Z12" s="367" t="s">
        <v>318</v>
      </c>
      <c r="AA12" s="338" t="s">
        <v>319</v>
      </c>
      <c r="AB12" s="339">
        <v>13</v>
      </c>
      <c r="AC12" s="339">
        <v>14</v>
      </c>
      <c r="AD12" s="338">
        <v>15</v>
      </c>
      <c r="AE12" s="338">
        <v>16</v>
      </c>
    </row>
    <row r="13" spans="1:34" ht="15">
      <c r="A13" s="371" t="s">
        <v>9</v>
      </c>
      <c r="B13" s="371" t="s">
        <v>223</v>
      </c>
      <c r="C13" s="371"/>
      <c r="D13" s="371"/>
      <c r="E13" s="371"/>
      <c r="F13" s="309">
        <f aca="true" t="shared" si="0" ref="F13:AD13">F14+F42</f>
        <v>159689.50400000002</v>
      </c>
      <c r="G13" s="309">
        <f t="shared" si="0"/>
        <v>146582.057</v>
      </c>
      <c r="H13" s="309">
        <f t="shared" si="0"/>
        <v>0</v>
      </c>
      <c r="I13" s="309">
        <f t="shared" si="0"/>
        <v>188637</v>
      </c>
      <c r="J13" s="309">
        <f t="shared" si="0"/>
        <v>146737</v>
      </c>
      <c r="K13" s="309">
        <f t="shared" si="0"/>
        <v>41900</v>
      </c>
      <c r="L13" s="309">
        <f t="shared" si="0"/>
        <v>32593.638000000003</v>
      </c>
      <c r="M13" s="309">
        <f t="shared" si="0"/>
        <v>22259.838</v>
      </c>
      <c r="N13" s="309">
        <f t="shared" si="0"/>
        <v>13414.838</v>
      </c>
      <c r="O13" s="309">
        <f t="shared" si="0"/>
        <v>8845</v>
      </c>
      <c r="P13" s="309">
        <f t="shared" si="0"/>
        <v>10333.8</v>
      </c>
      <c r="Q13" s="309">
        <f t="shared" si="0"/>
        <v>353</v>
      </c>
      <c r="R13" s="309">
        <f t="shared" si="0"/>
        <v>28229</v>
      </c>
      <c r="S13" s="309">
        <f t="shared" si="0"/>
        <v>18225.438000000002</v>
      </c>
      <c r="T13" s="309">
        <f t="shared" si="0"/>
        <v>10180.438</v>
      </c>
      <c r="U13" s="309">
        <f t="shared" si="0"/>
        <v>8045</v>
      </c>
      <c r="V13" s="309">
        <f t="shared" si="0"/>
        <v>9009.8</v>
      </c>
      <c r="W13" s="309">
        <f t="shared" si="0"/>
        <v>0</v>
      </c>
      <c r="X13" s="309">
        <f t="shared" si="0"/>
        <v>0</v>
      </c>
      <c r="Y13" s="309">
        <f t="shared" si="0"/>
        <v>32593.638000000003</v>
      </c>
      <c r="Z13" s="309">
        <f t="shared" si="0"/>
        <v>64667</v>
      </c>
      <c r="AA13" s="309">
        <f t="shared" si="0"/>
        <v>49667</v>
      </c>
      <c r="AB13" s="309">
        <f t="shared" si="0"/>
        <v>19117</v>
      </c>
      <c r="AC13" s="309">
        <f t="shared" si="0"/>
        <v>30000</v>
      </c>
      <c r="AD13" s="309">
        <f t="shared" si="0"/>
        <v>15000</v>
      </c>
      <c r="AE13" s="371"/>
      <c r="AF13" s="418"/>
      <c r="AG13" s="418"/>
      <c r="AH13" s="418"/>
    </row>
    <row r="14" spans="1:33" ht="15">
      <c r="A14" s="371" t="s">
        <v>10</v>
      </c>
      <c r="B14" s="374" t="s">
        <v>307</v>
      </c>
      <c r="C14" s="371"/>
      <c r="D14" s="371"/>
      <c r="E14" s="371"/>
      <c r="F14" s="309">
        <f>F15+F21+F35</f>
        <v>150189.50400000002</v>
      </c>
      <c r="G14" s="309">
        <f aca="true" t="shared" si="1" ref="G14:AD14">G15+G21+G35</f>
        <v>138582.057</v>
      </c>
      <c r="H14" s="309">
        <f t="shared" si="1"/>
        <v>0</v>
      </c>
      <c r="I14" s="309">
        <f t="shared" si="1"/>
        <v>149826</v>
      </c>
      <c r="J14" s="309">
        <f t="shared" si="1"/>
        <v>119826</v>
      </c>
      <c r="K14" s="309">
        <f t="shared" si="1"/>
        <v>30000</v>
      </c>
      <c r="L14" s="309">
        <f t="shared" si="1"/>
        <v>21779.838000000003</v>
      </c>
      <c r="M14" s="309">
        <f t="shared" si="1"/>
        <v>14779.838</v>
      </c>
      <c r="N14" s="309">
        <f t="shared" si="1"/>
        <v>7414.838</v>
      </c>
      <c r="O14" s="309">
        <f t="shared" si="1"/>
        <v>7365</v>
      </c>
      <c r="P14" s="309">
        <f t="shared" si="1"/>
        <v>7000</v>
      </c>
      <c r="Q14" s="309">
        <f t="shared" si="1"/>
        <v>353</v>
      </c>
      <c r="R14" s="309">
        <f t="shared" si="1"/>
        <v>28229</v>
      </c>
      <c r="S14" s="309">
        <f t="shared" si="1"/>
        <v>14424.438</v>
      </c>
      <c r="T14" s="309">
        <f t="shared" si="1"/>
        <v>7180.438</v>
      </c>
      <c r="U14" s="309">
        <f t="shared" si="1"/>
        <v>7244</v>
      </c>
      <c r="V14" s="309">
        <f t="shared" si="1"/>
        <v>7000</v>
      </c>
      <c r="W14" s="309">
        <f t="shared" si="1"/>
        <v>0</v>
      </c>
      <c r="X14" s="309">
        <f t="shared" si="1"/>
        <v>0</v>
      </c>
      <c r="Y14" s="309">
        <f t="shared" si="1"/>
        <v>21779.838000000003</v>
      </c>
      <c r="Z14" s="309">
        <f t="shared" si="1"/>
        <v>56667</v>
      </c>
      <c r="AA14" s="309">
        <f t="shared" si="1"/>
        <v>41667</v>
      </c>
      <c r="AB14" s="309">
        <f>AB15+AB21+AB35</f>
        <v>18117</v>
      </c>
      <c r="AC14" s="309">
        <f t="shared" si="1"/>
        <v>23000</v>
      </c>
      <c r="AD14" s="309">
        <f t="shared" si="1"/>
        <v>15000</v>
      </c>
      <c r="AE14" s="371"/>
      <c r="AF14" s="418"/>
      <c r="AG14" s="418"/>
    </row>
    <row r="15" spans="1:32" ht="25.5">
      <c r="A15" s="372">
        <v>1</v>
      </c>
      <c r="B15" s="310" t="s">
        <v>235</v>
      </c>
      <c r="C15" s="371"/>
      <c r="D15" s="371"/>
      <c r="E15" s="371"/>
      <c r="F15" s="311">
        <f>F16+F19</f>
        <v>5348.314</v>
      </c>
      <c r="G15" s="311">
        <f aca="true" t="shared" si="2" ref="G15:R15">G16+G19</f>
        <v>5348.314</v>
      </c>
      <c r="H15" s="311">
        <f t="shared" si="2"/>
        <v>0</v>
      </c>
      <c r="I15" s="311">
        <f t="shared" si="2"/>
        <v>4850</v>
      </c>
      <c r="J15" s="311">
        <f t="shared" si="2"/>
        <v>4850</v>
      </c>
      <c r="K15" s="311">
        <f t="shared" si="2"/>
        <v>0</v>
      </c>
      <c r="L15" s="311">
        <f t="shared" si="2"/>
        <v>3418.4</v>
      </c>
      <c r="M15" s="311">
        <f t="shared" si="2"/>
        <v>3418.4</v>
      </c>
      <c r="N15" s="311">
        <f t="shared" si="2"/>
        <v>2918.4</v>
      </c>
      <c r="O15" s="311">
        <f t="shared" si="2"/>
        <v>500</v>
      </c>
      <c r="P15" s="311">
        <f t="shared" si="2"/>
        <v>0</v>
      </c>
      <c r="Q15" s="311">
        <f t="shared" si="2"/>
        <v>0</v>
      </c>
      <c r="R15" s="311">
        <f t="shared" si="2"/>
        <v>2684</v>
      </c>
      <c r="S15" s="309">
        <f aca="true" t="shared" si="3" ref="S15:S50">T15+U15</f>
        <v>2684</v>
      </c>
      <c r="T15" s="311">
        <f aca="true" t="shared" si="4" ref="T15:AD15">T16+T19</f>
        <v>2684</v>
      </c>
      <c r="U15" s="311">
        <f t="shared" si="4"/>
        <v>0</v>
      </c>
      <c r="V15" s="311">
        <f t="shared" si="4"/>
        <v>0</v>
      </c>
      <c r="W15" s="311">
        <f t="shared" si="4"/>
        <v>0</v>
      </c>
      <c r="X15" s="311">
        <f t="shared" si="4"/>
        <v>0</v>
      </c>
      <c r="Y15" s="311">
        <f t="shared" si="4"/>
        <v>3418.4</v>
      </c>
      <c r="Z15" s="369">
        <f t="shared" si="4"/>
        <v>1195</v>
      </c>
      <c r="AA15" s="311">
        <f t="shared" si="4"/>
        <v>1195</v>
      </c>
      <c r="AB15" s="311">
        <f>AB16+AB19</f>
        <v>645</v>
      </c>
      <c r="AC15" s="311">
        <f t="shared" si="4"/>
        <v>0</v>
      </c>
      <c r="AD15" s="311">
        <f t="shared" si="4"/>
        <v>0</v>
      </c>
      <c r="AE15" s="312"/>
      <c r="AF15" s="418"/>
    </row>
    <row r="16" spans="1:32" ht="15">
      <c r="A16" s="371" t="s">
        <v>79</v>
      </c>
      <c r="B16" s="310" t="s">
        <v>136</v>
      </c>
      <c r="C16" s="371"/>
      <c r="D16" s="371"/>
      <c r="E16" s="371"/>
      <c r="F16" s="311">
        <f>F17+F19</f>
        <v>3684.657</v>
      </c>
      <c r="G16" s="311">
        <f aca="true" t="shared" si="5" ref="G16:AD16">G17+G19</f>
        <v>3684.657</v>
      </c>
      <c r="H16" s="311">
        <f t="shared" si="5"/>
        <v>0</v>
      </c>
      <c r="I16" s="311">
        <f t="shared" si="5"/>
        <v>3185</v>
      </c>
      <c r="J16" s="311">
        <f t="shared" si="5"/>
        <v>3185</v>
      </c>
      <c r="K16" s="311">
        <f t="shared" si="5"/>
        <v>0</v>
      </c>
      <c r="L16" s="311">
        <f t="shared" si="5"/>
        <v>2418.4</v>
      </c>
      <c r="M16" s="311">
        <f t="shared" si="5"/>
        <v>2418.4</v>
      </c>
      <c r="N16" s="311">
        <f t="shared" si="5"/>
        <v>1918.4</v>
      </c>
      <c r="O16" s="311">
        <f t="shared" si="5"/>
        <v>500</v>
      </c>
      <c r="P16" s="311">
        <f t="shared" si="5"/>
        <v>0</v>
      </c>
      <c r="Q16" s="311">
        <f t="shared" si="5"/>
        <v>0</v>
      </c>
      <c r="R16" s="311">
        <f t="shared" si="5"/>
        <v>1684</v>
      </c>
      <c r="S16" s="311">
        <f t="shared" si="5"/>
        <v>1684</v>
      </c>
      <c r="T16" s="311">
        <f t="shared" si="5"/>
        <v>1684</v>
      </c>
      <c r="U16" s="311">
        <f t="shared" si="5"/>
        <v>0</v>
      </c>
      <c r="V16" s="311">
        <f t="shared" si="5"/>
        <v>0</v>
      </c>
      <c r="W16" s="311">
        <f t="shared" si="5"/>
        <v>0</v>
      </c>
      <c r="X16" s="311">
        <f t="shared" si="5"/>
        <v>0</v>
      </c>
      <c r="Y16" s="311">
        <f t="shared" si="5"/>
        <v>2418.4</v>
      </c>
      <c r="Z16" s="369">
        <f t="shared" si="5"/>
        <v>645</v>
      </c>
      <c r="AA16" s="311">
        <f t="shared" si="5"/>
        <v>645</v>
      </c>
      <c r="AB16" s="311">
        <f>AB17</f>
        <v>95</v>
      </c>
      <c r="AC16" s="311">
        <f t="shared" si="5"/>
        <v>0</v>
      </c>
      <c r="AD16" s="311">
        <f t="shared" si="5"/>
        <v>0</v>
      </c>
      <c r="AE16" s="312"/>
      <c r="AF16" s="420"/>
    </row>
    <row r="17" spans="1:32" s="257" customFormat="1" ht="15">
      <c r="A17" s="371" t="s">
        <v>12</v>
      </c>
      <c r="B17" s="344" t="s">
        <v>240</v>
      </c>
      <c r="C17" s="377"/>
      <c r="D17" s="377"/>
      <c r="E17" s="377"/>
      <c r="F17" s="378">
        <f>SUM(F18:F18)</f>
        <v>2021</v>
      </c>
      <c r="G17" s="378">
        <f>SUM(G18:G18)</f>
        <v>2021</v>
      </c>
      <c r="H17" s="378"/>
      <c r="I17" s="378">
        <f>SUM(I18:I18)</f>
        <v>1520</v>
      </c>
      <c r="J17" s="378">
        <f>SUM(J18:J18)</f>
        <v>1520</v>
      </c>
      <c r="K17" s="378">
        <f>SUM(K18:K18)</f>
        <v>0</v>
      </c>
      <c r="L17" s="309">
        <f aca="true" t="shared" si="6" ref="L17:L45">M17+P17</f>
        <v>1418.4</v>
      </c>
      <c r="M17" s="318">
        <f aca="true" t="shared" si="7" ref="M17:M50">N17+O17</f>
        <v>1418.4</v>
      </c>
      <c r="N17" s="378">
        <f aca="true" t="shared" si="8" ref="N17:X17">SUM(N18:N18)</f>
        <v>918.4</v>
      </c>
      <c r="O17" s="378">
        <f t="shared" si="8"/>
        <v>500</v>
      </c>
      <c r="P17" s="378">
        <f t="shared" si="8"/>
        <v>0</v>
      </c>
      <c r="Q17" s="378">
        <f t="shared" si="8"/>
        <v>0</v>
      </c>
      <c r="R17" s="378">
        <f t="shared" si="8"/>
        <v>684</v>
      </c>
      <c r="S17" s="309">
        <f t="shared" si="3"/>
        <v>684</v>
      </c>
      <c r="T17" s="378">
        <f t="shared" si="8"/>
        <v>684</v>
      </c>
      <c r="U17" s="378">
        <f t="shared" si="8"/>
        <v>0</v>
      </c>
      <c r="V17" s="378">
        <f t="shared" si="8"/>
        <v>0</v>
      </c>
      <c r="W17" s="378">
        <f t="shared" si="8"/>
        <v>0</v>
      </c>
      <c r="X17" s="378">
        <f t="shared" si="8"/>
        <v>0</v>
      </c>
      <c r="Y17" s="318">
        <f aca="true" t="shared" si="9" ref="Y17:Y50">L17</f>
        <v>1418.4</v>
      </c>
      <c r="Z17" s="368">
        <f aca="true" t="shared" si="10" ref="Z17:Z49">AA17+AD17</f>
        <v>95</v>
      </c>
      <c r="AA17" s="309">
        <f aca="true" t="shared" si="11" ref="AA17:AA48">AB17+AC17</f>
        <v>95</v>
      </c>
      <c r="AB17" s="378">
        <f>SUM(AB18:AB18)</f>
        <v>95</v>
      </c>
      <c r="AC17" s="378">
        <f>SUM(AC18:AC18)</f>
        <v>0</v>
      </c>
      <c r="AD17" s="378">
        <f>SUM(AD18:AD18)</f>
        <v>0</v>
      </c>
      <c r="AE17" s="377"/>
      <c r="AF17" s="419"/>
    </row>
    <row r="18" spans="1:31" s="335" customFormat="1" ht="51">
      <c r="A18" s="324"/>
      <c r="B18" s="325" t="s">
        <v>84</v>
      </c>
      <c r="C18" s="326" t="s">
        <v>241</v>
      </c>
      <c r="D18" s="326" t="s">
        <v>99</v>
      </c>
      <c r="E18" s="326" t="s">
        <v>242</v>
      </c>
      <c r="F18" s="327">
        <v>2021</v>
      </c>
      <c r="G18" s="327">
        <v>2021</v>
      </c>
      <c r="H18" s="327">
        <v>2014</v>
      </c>
      <c r="I18" s="328">
        <v>1520</v>
      </c>
      <c r="J18" s="329">
        <v>1520</v>
      </c>
      <c r="K18" s="330"/>
      <c r="L18" s="309">
        <f t="shared" si="6"/>
        <v>1418.4</v>
      </c>
      <c r="M18" s="318">
        <f t="shared" si="7"/>
        <v>1418.4</v>
      </c>
      <c r="N18" s="331">
        <v>918.4</v>
      </c>
      <c r="O18" s="331">
        <v>500</v>
      </c>
      <c r="P18" s="331">
        <v>0</v>
      </c>
      <c r="Q18" s="331">
        <v>0</v>
      </c>
      <c r="R18" s="332">
        <v>684</v>
      </c>
      <c r="S18" s="309">
        <f t="shared" si="3"/>
        <v>684</v>
      </c>
      <c r="T18" s="333">
        <v>684</v>
      </c>
      <c r="U18" s="334"/>
      <c r="V18" s="334"/>
      <c r="W18" s="334"/>
      <c r="X18" s="331">
        <v>0</v>
      </c>
      <c r="Y18" s="318">
        <f>L18</f>
        <v>1418.4</v>
      </c>
      <c r="Z18" s="368">
        <f t="shared" si="10"/>
        <v>95</v>
      </c>
      <c r="AA18" s="309">
        <f t="shared" si="11"/>
        <v>95</v>
      </c>
      <c r="AB18" s="334">
        <v>95</v>
      </c>
      <c r="AC18" s="334"/>
      <c r="AD18" s="334"/>
      <c r="AE18" s="334"/>
    </row>
    <row r="19" spans="1:31" ht="25.5">
      <c r="A19" s="372" t="s">
        <v>80</v>
      </c>
      <c r="B19" s="344" t="s">
        <v>243</v>
      </c>
      <c r="C19" s="371"/>
      <c r="D19" s="371"/>
      <c r="E19" s="371"/>
      <c r="F19" s="311">
        <f>F20</f>
        <v>1663.657</v>
      </c>
      <c r="G19" s="311">
        <f aca="true" t="shared" si="12" ref="G19:AD19">G20</f>
        <v>1663.657</v>
      </c>
      <c r="H19" s="311"/>
      <c r="I19" s="311">
        <f t="shared" si="12"/>
        <v>1665</v>
      </c>
      <c r="J19" s="311">
        <f t="shared" si="12"/>
        <v>1665</v>
      </c>
      <c r="K19" s="311">
        <f t="shared" si="12"/>
        <v>0</v>
      </c>
      <c r="L19" s="309">
        <f t="shared" si="6"/>
        <v>1000</v>
      </c>
      <c r="M19" s="318">
        <f t="shared" si="7"/>
        <v>1000</v>
      </c>
      <c r="N19" s="311">
        <f t="shared" si="12"/>
        <v>1000</v>
      </c>
      <c r="O19" s="311">
        <f t="shared" si="12"/>
        <v>0</v>
      </c>
      <c r="P19" s="311">
        <f t="shared" si="12"/>
        <v>0</v>
      </c>
      <c r="Q19" s="311">
        <f t="shared" si="12"/>
        <v>0</v>
      </c>
      <c r="R19" s="311">
        <f t="shared" si="12"/>
        <v>1000</v>
      </c>
      <c r="S19" s="309">
        <f t="shared" si="3"/>
        <v>1000</v>
      </c>
      <c r="T19" s="311">
        <f t="shared" si="12"/>
        <v>1000</v>
      </c>
      <c r="U19" s="311">
        <f t="shared" si="12"/>
        <v>0</v>
      </c>
      <c r="V19" s="311">
        <f t="shared" si="12"/>
        <v>0</v>
      </c>
      <c r="W19" s="311">
        <f t="shared" si="12"/>
        <v>0</v>
      </c>
      <c r="X19" s="311">
        <f t="shared" si="12"/>
        <v>0</v>
      </c>
      <c r="Y19" s="318">
        <f>L19</f>
        <v>1000</v>
      </c>
      <c r="Z19" s="368">
        <f t="shared" si="10"/>
        <v>550</v>
      </c>
      <c r="AA19" s="309">
        <f t="shared" si="11"/>
        <v>550</v>
      </c>
      <c r="AB19" s="311">
        <f>AB20</f>
        <v>550</v>
      </c>
      <c r="AC19" s="311">
        <f t="shared" si="12"/>
        <v>0</v>
      </c>
      <c r="AD19" s="311">
        <f t="shared" si="12"/>
        <v>0</v>
      </c>
      <c r="AE19" s="312" t="s">
        <v>244</v>
      </c>
    </row>
    <row r="20" spans="1:31" ht="51">
      <c r="A20" s="313"/>
      <c r="B20" s="314" t="s">
        <v>245</v>
      </c>
      <c r="C20" s="370" t="s">
        <v>237</v>
      </c>
      <c r="D20" s="370" t="s">
        <v>301</v>
      </c>
      <c r="E20" s="326" t="s">
        <v>285</v>
      </c>
      <c r="F20" s="315">
        <v>1663.657</v>
      </c>
      <c r="G20" s="315">
        <v>1663.657</v>
      </c>
      <c r="H20" s="315"/>
      <c r="I20" s="309">
        <v>1665</v>
      </c>
      <c r="J20" s="316">
        <v>1665</v>
      </c>
      <c r="K20" s="372"/>
      <c r="L20" s="309">
        <f t="shared" si="6"/>
        <v>1000</v>
      </c>
      <c r="M20" s="318">
        <f t="shared" si="7"/>
        <v>1000</v>
      </c>
      <c r="N20" s="322">
        <v>1000</v>
      </c>
      <c r="O20" s="371"/>
      <c r="P20" s="371">
        <v>0</v>
      </c>
      <c r="Q20" s="371">
        <v>0</v>
      </c>
      <c r="R20" s="317">
        <v>1000</v>
      </c>
      <c r="S20" s="309">
        <f t="shared" si="3"/>
        <v>1000</v>
      </c>
      <c r="T20" s="319">
        <v>1000</v>
      </c>
      <c r="U20" s="320"/>
      <c r="V20" s="320"/>
      <c r="W20" s="320"/>
      <c r="X20" s="371">
        <v>0</v>
      </c>
      <c r="Y20" s="318">
        <f t="shared" si="9"/>
        <v>1000</v>
      </c>
      <c r="Z20" s="368">
        <f t="shared" si="10"/>
        <v>550</v>
      </c>
      <c r="AA20" s="309">
        <f t="shared" si="11"/>
        <v>550</v>
      </c>
      <c r="AB20" s="320">
        <v>550</v>
      </c>
      <c r="AC20" s="320"/>
      <c r="AD20" s="320"/>
      <c r="AE20" s="320"/>
    </row>
    <row r="21" spans="1:31" s="257" customFormat="1" ht="15">
      <c r="A21" s="372">
        <v>2</v>
      </c>
      <c r="B21" s="310" t="s">
        <v>246</v>
      </c>
      <c r="C21" s="371"/>
      <c r="D21" s="371"/>
      <c r="E21" s="331"/>
      <c r="F21" s="311">
        <f>F22+F25</f>
        <v>121400</v>
      </c>
      <c r="G21" s="311">
        <f aca="true" t="shared" si="13" ref="G21:AE21">G22+G25</f>
        <v>112533.743</v>
      </c>
      <c r="H21" s="311"/>
      <c r="I21" s="311">
        <f t="shared" si="13"/>
        <v>121176</v>
      </c>
      <c r="J21" s="311">
        <f t="shared" si="13"/>
        <v>91176</v>
      </c>
      <c r="K21" s="311">
        <f t="shared" si="13"/>
        <v>30000</v>
      </c>
      <c r="L21" s="309">
        <f t="shared" si="6"/>
        <v>18361.438000000002</v>
      </c>
      <c r="M21" s="318">
        <f t="shared" si="7"/>
        <v>11361.438</v>
      </c>
      <c r="N21" s="311">
        <f t="shared" si="13"/>
        <v>4496.438</v>
      </c>
      <c r="O21" s="311">
        <f t="shared" si="13"/>
        <v>6865</v>
      </c>
      <c r="P21" s="311">
        <f t="shared" si="13"/>
        <v>7000</v>
      </c>
      <c r="Q21" s="311">
        <f t="shared" si="13"/>
        <v>353</v>
      </c>
      <c r="R21" s="311">
        <f t="shared" si="13"/>
        <v>25545</v>
      </c>
      <c r="S21" s="311">
        <f t="shared" si="13"/>
        <v>11740.438</v>
      </c>
      <c r="T21" s="311">
        <f t="shared" si="13"/>
        <v>4496.438</v>
      </c>
      <c r="U21" s="311">
        <f t="shared" si="13"/>
        <v>7244</v>
      </c>
      <c r="V21" s="311">
        <f t="shared" si="13"/>
        <v>7000</v>
      </c>
      <c r="W21" s="311">
        <f t="shared" si="13"/>
        <v>0</v>
      </c>
      <c r="X21" s="311">
        <f t="shared" si="13"/>
        <v>0</v>
      </c>
      <c r="Y21" s="318">
        <f t="shared" si="9"/>
        <v>18361.438000000002</v>
      </c>
      <c r="Z21" s="368">
        <f t="shared" si="10"/>
        <v>45472</v>
      </c>
      <c r="AA21" s="309">
        <f t="shared" si="11"/>
        <v>30472</v>
      </c>
      <c r="AB21" s="311">
        <f>AB22+AB25</f>
        <v>15472</v>
      </c>
      <c r="AC21" s="311">
        <f t="shared" si="13"/>
        <v>15000</v>
      </c>
      <c r="AD21" s="311">
        <f t="shared" si="13"/>
        <v>15000</v>
      </c>
      <c r="AE21" s="311">
        <f t="shared" si="13"/>
        <v>0</v>
      </c>
    </row>
    <row r="22" spans="1:31" ht="25.5">
      <c r="A22" s="372" t="s">
        <v>137</v>
      </c>
      <c r="B22" s="310" t="s">
        <v>236</v>
      </c>
      <c r="C22" s="371"/>
      <c r="D22" s="371"/>
      <c r="E22" s="371"/>
      <c r="F22" s="311">
        <f>SUM(F23:F24)</f>
        <v>9500</v>
      </c>
      <c r="G22" s="311">
        <f aca="true" t="shared" si="14" ref="G22:AD22">SUM(G23:G24)</f>
        <v>8500</v>
      </c>
      <c r="H22" s="311"/>
      <c r="I22" s="311">
        <f t="shared" si="14"/>
        <v>9500</v>
      </c>
      <c r="J22" s="311">
        <f t="shared" si="14"/>
        <v>9500</v>
      </c>
      <c r="K22" s="311">
        <f t="shared" si="14"/>
        <v>0</v>
      </c>
      <c r="L22" s="309">
        <f t="shared" si="6"/>
        <v>5000</v>
      </c>
      <c r="M22" s="318">
        <f t="shared" si="7"/>
        <v>5000</v>
      </c>
      <c r="N22" s="311">
        <f t="shared" si="14"/>
        <v>0</v>
      </c>
      <c r="O22" s="311">
        <f t="shared" si="14"/>
        <v>5000</v>
      </c>
      <c r="P22" s="311">
        <f t="shared" si="14"/>
        <v>0</v>
      </c>
      <c r="Q22" s="311">
        <f t="shared" si="14"/>
        <v>0</v>
      </c>
      <c r="R22" s="311">
        <f t="shared" si="14"/>
        <v>5000</v>
      </c>
      <c r="S22" s="309">
        <f t="shared" si="3"/>
        <v>5000</v>
      </c>
      <c r="T22" s="311">
        <f t="shared" si="14"/>
        <v>0</v>
      </c>
      <c r="U22" s="311">
        <f t="shared" si="14"/>
        <v>5000</v>
      </c>
      <c r="V22" s="311">
        <f t="shared" si="14"/>
        <v>0</v>
      </c>
      <c r="W22" s="311">
        <f t="shared" si="14"/>
        <v>0</v>
      </c>
      <c r="X22" s="311">
        <f t="shared" si="14"/>
        <v>0</v>
      </c>
      <c r="Y22" s="318">
        <f t="shared" si="9"/>
        <v>5000</v>
      </c>
      <c r="Z22" s="368">
        <f t="shared" si="10"/>
        <v>3800</v>
      </c>
      <c r="AA22" s="309">
        <f t="shared" si="11"/>
        <v>3800</v>
      </c>
      <c r="AB22" s="311">
        <f>SUM(AB23:AB24)</f>
        <v>3800</v>
      </c>
      <c r="AC22" s="311">
        <f t="shared" si="14"/>
        <v>0</v>
      </c>
      <c r="AD22" s="311">
        <f t="shared" si="14"/>
        <v>0</v>
      </c>
      <c r="AE22" s="312"/>
    </row>
    <row r="23" spans="1:31" ht="51">
      <c r="A23" s="313"/>
      <c r="B23" s="314" t="s">
        <v>247</v>
      </c>
      <c r="C23" s="370" t="s">
        <v>248</v>
      </c>
      <c r="D23" s="370" t="s">
        <v>300</v>
      </c>
      <c r="E23" s="370" t="s">
        <v>249</v>
      </c>
      <c r="F23" s="315">
        <v>6500</v>
      </c>
      <c r="G23" s="315">
        <v>5500</v>
      </c>
      <c r="H23" s="315"/>
      <c r="I23" s="309">
        <v>6500</v>
      </c>
      <c r="J23" s="316">
        <v>6500</v>
      </c>
      <c r="K23" s="372"/>
      <c r="L23" s="309">
        <f t="shared" si="6"/>
        <v>3500</v>
      </c>
      <c r="M23" s="318">
        <f t="shared" si="7"/>
        <v>3500</v>
      </c>
      <c r="N23" s="371"/>
      <c r="O23" s="322">
        <v>3500</v>
      </c>
      <c r="P23" s="371">
        <v>0</v>
      </c>
      <c r="Q23" s="371">
        <v>0</v>
      </c>
      <c r="R23" s="317">
        <v>3500</v>
      </c>
      <c r="S23" s="309">
        <f t="shared" si="3"/>
        <v>3500</v>
      </c>
      <c r="T23" s="320"/>
      <c r="U23" s="319">
        <v>3500</v>
      </c>
      <c r="V23" s="320"/>
      <c r="W23" s="320"/>
      <c r="X23" s="371">
        <v>0</v>
      </c>
      <c r="Y23" s="318">
        <f t="shared" si="9"/>
        <v>3500</v>
      </c>
      <c r="Z23" s="368">
        <f t="shared" si="10"/>
        <v>2500</v>
      </c>
      <c r="AA23" s="309">
        <f t="shared" si="11"/>
        <v>2500</v>
      </c>
      <c r="AB23" s="321">
        <v>2500</v>
      </c>
      <c r="AC23" s="321"/>
      <c r="AD23" s="320"/>
      <c r="AE23" s="320"/>
    </row>
    <row r="24" spans="1:31" ht="51">
      <c r="A24" s="313"/>
      <c r="B24" s="314" t="s">
        <v>250</v>
      </c>
      <c r="C24" s="370" t="s">
        <v>237</v>
      </c>
      <c r="D24" s="314" t="s">
        <v>302</v>
      </c>
      <c r="E24" s="370" t="s">
        <v>251</v>
      </c>
      <c r="F24" s="315">
        <v>3000</v>
      </c>
      <c r="G24" s="315">
        <v>3000</v>
      </c>
      <c r="H24" s="315"/>
      <c r="I24" s="309">
        <v>3000</v>
      </c>
      <c r="J24" s="316">
        <v>3000</v>
      </c>
      <c r="K24" s="372"/>
      <c r="L24" s="309">
        <f t="shared" si="6"/>
        <v>1500</v>
      </c>
      <c r="M24" s="318">
        <f t="shared" si="7"/>
        <v>1500</v>
      </c>
      <c r="N24" s="371"/>
      <c r="O24" s="322">
        <v>1500</v>
      </c>
      <c r="P24" s="371">
        <v>0</v>
      </c>
      <c r="Q24" s="371">
        <v>0</v>
      </c>
      <c r="R24" s="317">
        <v>1500</v>
      </c>
      <c r="S24" s="309">
        <f t="shared" si="3"/>
        <v>1500</v>
      </c>
      <c r="T24" s="320"/>
      <c r="U24" s="319">
        <v>1500</v>
      </c>
      <c r="V24" s="320"/>
      <c r="W24" s="320"/>
      <c r="X24" s="371">
        <v>0</v>
      </c>
      <c r="Y24" s="318">
        <f t="shared" si="9"/>
        <v>1500</v>
      </c>
      <c r="Z24" s="368">
        <f t="shared" si="10"/>
        <v>1300</v>
      </c>
      <c r="AA24" s="309">
        <f t="shared" si="11"/>
        <v>1300</v>
      </c>
      <c r="AB24" s="321">
        <v>1300</v>
      </c>
      <c r="AC24" s="320"/>
      <c r="AD24" s="320"/>
      <c r="AE24" s="320"/>
    </row>
    <row r="25" spans="1:31" s="257" customFormat="1" ht="15">
      <c r="A25" s="372" t="s">
        <v>141</v>
      </c>
      <c r="B25" s="310" t="s">
        <v>136</v>
      </c>
      <c r="C25" s="371"/>
      <c r="D25" s="371"/>
      <c r="E25" s="371"/>
      <c r="F25" s="311">
        <f>F26+F29+F33</f>
        <v>111900</v>
      </c>
      <c r="G25" s="311">
        <f aca="true" t="shared" si="15" ref="G25:AD25">G26+G29+G33</f>
        <v>104033.743</v>
      </c>
      <c r="H25" s="311"/>
      <c r="I25" s="311">
        <f t="shared" si="15"/>
        <v>111676</v>
      </c>
      <c r="J25" s="311">
        <f t="shared" si="15"/>
        <v>81676</v>
      </c>
      <c r="K25" s="311">
        <f t="shared" si="15"/>
        <v>30000</v>
      </c>
      <c r="L25" s="309">
        <f t="shared" si="6"/>
        <v>13361.438</v>
      </c>
      <c r="M25" s="318">
        <f t="shared" si="7"/>
        <v>6361.438</v>
      </c>
      <c r="N25" s="311">
        <f t="shared" si="15"/>
        <v>4496.438</v>
      </c>
      <c r="O25" s="311">
        <f t="shared" si="15"/>
        <v>1865</v>
      </c>
      <c r="P25" s="311">
        <f t="shared" si="15"/>
        <v>7000</v>
      </c>
      <c r="Q25" s="311">
        <f t="shared" si="15"/>
        <v>353</v>
      </c>
      <c r="R25" s="311">
        <f t="shared" si="15"/>
        <v>20545</v>
      </c>
      <c r="S25" s="309">
        <f t="shared" si="3"/>
        <v>6740.438</v>
      </c>
      <c r="T25" s="311">
        <f t="shared" si="15"/>
        <v>4496.438</v>
      </c>
      <c r="U25" s="311">
        <f t="shared" si="15"/>
        <v>2244</v>
      </c>
      <c r="V25" s="311">
        <f t="shared" si="15"/>
        <v>7000</v>
      </c>
      <c r="W25" s="311">
        <f t="shared" si="15"/>
        <v>0</v>
      </c>
      <c r="X25" s="311">
        <f t="shared" si="15"/>
        <v>0</v>
      </c>
      <c r="Y25" s="318">
        <f t="shared" si="9"/>
        <v>13361.438</v>
      </c>
      <c r="Z25" s="368">
        <f t="shared" si="10"/>
        <v>41672</v>
      </c>
      <c r="AA25" s="309">
        <f t="shared" si="11"/>
        <v>26672</v>
      </c>
      <c r="AB25" s="311">
        <f>AB26+AB29+AB33</f>
        <v>11672</v>
      </c>
      <c r="AC25" s="311">
        <f t="shared" si="15"/>
        <v>15000</v>
      </c>
      <c r="AD25" s="311">
        <f t="shared" si="15"/>
        <v>15000</v>
      </c>
      <c r="AE25" s="323"/>
    </row>
    <row r="26" spans="1:31" s="257" customFormat="1" ht="30" customHeight="1">
      <c r="A26" s="371" t="s">
        <v>12</v>
      </c>
      <c r="B26" s="310" t="s">
        <v>239</v>
      </c>
      <c r="C26" s="371"/>
      <c r="D26" s="371"/>
      <c r="E26" s="371"/>
      <c r="F26" s="311">
        <f>SUM(F27:F28)</f>
        <v>11500</v>
      </c>
      <c r="G26" s="311">
        <f aca="true" t="shared" si="16" ref="G26:AD26">SUM(G27:G28)</f>
        <v>11494.743</v>
      </c>
      <c r="H26" s="311"/>
      <c r="I26" s="311">
        <f t="shared" si="16"/>
        <v>11276</v>
      </c>
      <c r="J26" s="311">
        <f t="shared" si="16"/>
        <v>11276</v>
      </c>
      <c r="K26" s="311">
        <f t="shared" si="16"/>
        <v>0</v>
      </c>
      <c r="L26" s="309">
        <f t="shared" si="6"/>
        <v>2121</v>
      </c>
      <c r="M26" s="318">
        <f t="shared" si="7"/>
        <v>2121</v>
      </c>
      <c r="N26" s="311">
        <f t="shared" si="16"/>
        <v>2000</v>
      </c>
      <c r="O26" s="311">
        <f t="shared" si="16"/>
        <v>121</v>
      </c>
      <c r="P26" s="311">
        <f t="shared" si="16"/>
        <v>0</v>
      </c>
      <c r="Q26" s="311">
        <f t="shared" si="16"/>
        <v>0</v>
      </c>
      <c r="R26" s="311">
        <f t="shared" si="16"/>
        <v>2500</v>
      </c>
      <c r="S26" s="309">
        <f t="shared" si="3"/>
        <v>2500</v>
      </c>
      <c r="T26" s="311">
        <f t="shared" si="16"/>
        <v>2000</v>
      </c>
      <c r="U26" s="311">
        <f t="shared" si="16"/>
        <v>500</v>
      </c>
      <c r="V26" s="311">
        <f t="shared" si="16"/>
        <v>0</v>
      </c>
      <c r="W26" s="311">
        <f t="shared" si="16"/>
        <v>0</v>
      </c>
      <c r="X26" s="311">
        <f t="shared" si="16"/>
        <v>0</v>
      </c>
      <c r="Y26" s="318">
        <f t="shared" si="9"/>
        <v>2121</v>
      </c>
      <c r="Z26" s="368">
        <f t="shared" si="10"/>
        <v>6550</v>
      </c>
      <c r="AA26" s="309">
        <f t="shared" si="11"/>
        <v>6550</v>
      </c>
      <c r="AB26" s="311">
        <f t="shared" si="16"/>
        <v>2550</v>
      </c>
      <c r="AC26" s="311">
        <f t="shared" si="16"/>
        <v>4000</v>
      </c>
      <c r="AD26" s="311">
        <f t="shared" si="16"/>
        <v>0</v>
      </c>
      <c r="AE26" s="323"/>
    </row>
    <row r="27" spans="1:31" ht="51">
      <c r="A27" s="313"/>
      <c r="B27" s="314" t="s">
        <v>182</v>
      </c>
      <c r="C27" s="370" t="s">
        <v>252</v>
      </c>
      <c r="D27" s="370" t="s">
        <v>54</v>
      </c>
      <c r="E27" s="370" t="s">
        <v>253</v>
      </c>
      <c r="F27" s="315">
        <v>4000</v>
      </c>
      <c r="G27" s="315">
        <v>4000</v>
      </c>
      <c r="H27" s="315"/>
      <c r="I27" s="309">
        <v>3776</v>
      </c>
      <c r="J27" s="316">
        <v>3776</v>
      </c>
      <c r="K27" s="372"/>
      <c r="L27" s="309">
        <f t="shared" si="6"/>
        <v>121</v>
      </c>
      <c r="M27" s="318">
        <f t="shared" si="7"/>
        <v>121</v>
      </c>
      <c r="N27" s="371"/>
      <c r="O27" s="371">
        <v>121</v>
      </c>
      <c r="P27" s="371">
        <v>0</v>
      </c>
      <c r="Q27" s="371">
        <v>0</v>
      </c>
      <c r="R27" s="372">
        <v>500</v>
      </c>
      <c r="S27" s="309">
        <f t="shared" si="3"/>
        <v>500</v>
      </c>
      <c r="T27" s="320"/>
      <c r="U27" s="319">
        <v>500</v>
      </c>
      <c r="V27" s="320"/>
      <c r="W27" s="320"/>
      <c r="X27" s="371">
        <v>0</v>
      </c>
      <c r="Y27" s="318">
        <f t="shared" si="9"/>
        <v>121</v>
      </c>
      <c r="Z27" s="368">
        <f t="shared" si="10"/>
        <v>2000</v>
      </c>
      <c r="AA27" s="309">
        <f t="shared" si="11"/>
        <v>2000</v>
      </c>
      <c r="AB27" s="320"/>
      <c r="AC27" s="337">
        <v>2000</v>
      </c>
      <c r="AD27" s="320"/>
      <c r="AE27" s="320"/>
    </row>
    <row r="28" spans="1:31" ht="51">
      <c r="A28" s="372"/>
      <c r="B28" s="314" t="s">
        <v>254</v>
      </c>
      <c r="C28" s="370" t="s">
        <v>255</v>
      </c>
      <c r="D28" s="370" t="s">
        <v>300</v>
      </c>
      <c r="E28" s="370" t="s">
        <v>286</v>
      </c>
      <c r="F28" s="315">
        <v>7500</v>
      </c>
      <c r="G28" s="315">
        <v>7494.743</v>
      </c>
      <c r="H28" s="315"/>
      <c r="I28" s="309">
        <v>7500</v>
      </c>
      <c r="J28" s="316">
        <v>7500</v>
      </c>
      <c r="K28" s="372"/>
      <c r="L28" s="309">
        <f t="shared" si="6"/>
        <v>2000</v>
      </c>
      <c r="M28" s="318">
        <f t="shared" si="7"/>
        <v>2000</v>
      </c>
      <c r="N28" s="322">
        <v>2000</v>
      </c>
      <c r="O28" s="371"/>
      <c r="P28" s="371">
        <v>0</v>
      </c>
      <c r="Q28" s="371">
        <v>0</v>
      </c>
      <c r="R28" s="317">
        <v>2000</v>
      </c>
      <c r="S28" s="309">
        <f t="shared" si="3"/>
        <v>2000</v>
      </c>
      <c r="T28" s="356">
        <v>2000</v>
      </c>
      <c r="U28" s="320"/>
      <c r="V28" s="320"/>
      <c r="W28" s="320"/>
      <c r="X28" s="371">
        <v>0</v>
      </c>
      <c r="Y28" s="318">
        <f t="shared" si="9"/>
        <v>2000</v>
      </c>
      <c r="Z28" s="368">
        <f t="shared" si="10"/>
        <v>4550</v>
      </c>
      <c r="AA28" s="309">
        <f t="shared" si="11"/>
        <v>4550</v>
      </c>
      <c r="AB28" s="337">
        <v>2550</v>
      </c>
      <c r="AC28" s="321">
        <v>2000</v>
      </c>
      <c r="AD28" s="320"/>
      <c r="AE28" s="320"/>
    </row>
    <row r="29" spans="1:31" ht="15">
      <c r="A29" s="372" t="s">
        <v>13</v>
      </c>
      <c r="B29" s="344" t="s">
        <v>240</v>
      </c>
      <c r="C29" s="371"/>
      <c r="D29" s="371"/>
      <c r="E29" s="371"/>
      <c r="F29" s="311">
        <f>SUM(F30:F32)</f>
        <v>88400</v>
      </c>
      <c r="G29" s="311">
        <f aca="true" t="shared" si="17" ref="G29:AD29">SUM(G30:G32)</f>
        <v>82539</v>
      </c>
      <c r="H29" s="311"/>
      <c r="I29" s="311">
        <f t="shared" si="17"/>
        <v>88400</v>
      </c>
      <c r="J29" s="311">
        <f t="shared" si="17"/>
        <v>58400</v>
      </c>
      <c r="K29" s="311">
        <f t="shared" si="17"/>
        <v>30000</v>
      </c>
      <c r="L29" s="309">
        <f t="shared" si="6"/>
        <v>11040.438</v>
      </c>
      <c r="M29" s="318">
        <f t="shared" si="7"/>
        <v>4040.438</v>
      </c>
      <c r="N29" s="311">
        <f t="shared" si="17"/>
        <v>2296.438</v>
      </c>
      <c r="O29" s="311">
        <f t="shared" si="17"/>
        <v>1744</v>
      </c>
      <c r="P29" s="311">
        <f t="shared" si="17"/>
        <v>7000</v>
      </c>
      <c r="Q29" s="311">
        <f t="shared" si="17"/>
        <v>353</v>
      </c>
      <c r="R29" s="311">
        <f t="shared" si="17"/>
        <v>14045</v>
      </c>
      <c r="S29" s="309">
        <f t="shared" si="3"/>
        <v>4040.438</v>
      </c>
      <c r="T29" s="311">
        <f t="shared" si="17"/>
        <v>2296.438</v>
      </c>
      <c r="U29" s="311">
        <f t="shared" si="17"/>
        <v>1744</v>
      </c>
      <c r="V29" s="311">
        <f t="shared" si="17"/>
        <v>7000</v>
      </c>
      <c r="W29" s="311">
        <f t="shared" si="17"/>
        <v>0</v>
      </c>
      <c r="X29" s="311">
        <f t="shared" si="17"/>
        <v>0</v>
      </c>
      <c r="Y29" s="318">
        <f t="shared" si="9"/>
        <v>11040.438</v>
      </c>
      <c r="Z29" s="368">
        <f t="shared" si="10"/>
        <v>30122</v>
      </c>
      <c r="AA29" s="309">
        <f t="shared" si="11"/>
        <v>15122</v>
      </c>
      <c r="AB29" s="311">
        <f>SUM(AB30:AB32)</f>
        <v>6122</v>
      </c>
      <c r="AC29" s="311">
        <f t="shared" si="17"/>
        <v>9000</v>
      </c>
      <c r="AD29" s="311">
        <f t="shared" si="17"/>
        <v>15000</v>
      </c>
      <c r="AE29" s="312"/>
    </row>
    <row r="30" spans="1:31" ht="51">
      <c r="A30" s="313"/>
      <c r="B30" s="325" t="s">
        <v>62</v>
      </c>
      <c r="C30" s="370" t="s">
        <v>237</v>
      </c>
      <c r="D30" s="370" t="s">
        <v>300</v>
      </c>
      <c r="E30" s="370" t="s">
        <v>256</v>
      </c>
      <c r="F30" s="315">
        <v>17253</v>
      </c>
      <c r="G30" s="315">
        <v>12673</v>
      </c>
      <c r="H30" s="315"/>
      <c r="I30" s="309">
        <v>17253</v>
      </c>
      <c r="J30" s="316">
        <v>17253</v>
      </c>
      <c r="K30" s="372"/>
      <c r="L30" s="309">
        <f t="shared" si="6"/>
        <v>1744</v>
      </c>
      <c r="M30" s="318">
        <f t="shared" si="7"/>
        <v>1744</v>
      </c>
      <c r="N30" s="371"/>
      <c r="O30" s="322">
        <v>1744</v>
      </c>
      <c r="P30" s="371">
        <v>0</v>
      </c>
      <c r="Q30" s="371">
        <v>0</v>
      </c>
      <c r="R30" s="317">
        <v>3300</v>
      </c>
      <c r="S30" s="309">
        <f t="shared" si="3"/>
        <v>1744</v>
      </c>
      <c r="T30" s="320"/>
      <c r="U30" s="319">
        <v>1744</v>
      </c>
      <c r="V30" s="320"/>
      <c r="W30" s="320"/>
      <c r="X30" s="371">
        <v>0</v>
      </c>
      <c r="Y30" s="318">
        <f t="shared" si="9"/>
        <v>1744</v>
      </c>
      <c r="Z30" s="368">
        <f t="shared" si="10"/>
        <v>5122</v>
      </c>
      <c r="AA30" s="309">
        <f t="shared" si="11"/>
        <v>5122</v>
      </c>
      <c r="AB30" s="321">
        <v>3122</v>
      </c>
      <c r="AC30" s="337">
        <v>2000</v>
      </c>
      <c r="AD30" s="320"/>
      <c r="AE30" s="320"/>
    </row>
    <row r="31" spans="1:31" ht="51">
      <c r="A31" s="313"/>
      <c r="B31" s="336" t="s">
        <v>139</v>
      </c>
      <c r="C31" s="370" t="s">
        <v>255</v>
      </c>
      <c r="D31" s="370" t="s">
        <v>300</v>
      </c>
      <c r="E31" s="370" t="s">
        <v>257</v>
      </c>
      <c r="F31" s="315">
        <v>12147</v>
      </c>
      <c r="G31" s="315">
        <v>10866</v>
      </c>
      <c r="H31" s="315"/>
      <c r="I31" s="309">
        <v>12147</v>
      </c>
      <c r="J31" s="316">
        <v>12147</v>
      </c>
      <c r="K31" s="372"/>
      <c r="L31" s="309">
        <f t="shared" si="6"/>
        <v>2296.438</v>
      </c>
      <c r="M31" s="318">
        <f t="shared" si="7"/>
        <v>2296.438</v>
      </c>
      <c r="N31" s="364">
        <v>2296.438</v>
      </c>
      <c r="O31" s="371"/>
      <c r="P31" s="371">
        <v>0</v>
      </c>
      <c r="Q31" s="371">
        <v>353</v>
      </c>
      <c r="R31" s="317">
        <v>3745</v>
      </c>
      <c r="S31" s="376">
        <f t="shared" si="3"/>
        <v>2296.438</v>
      </c>
      <c r="T31" s="375">
        <f>N31</f>
        <v>2296.438</v>
      </c>
      <c r="U31" s="319"/>
      <c r="V31" s="320"/>
      <c r="W31" s="320"/>
      <c r="X31" s="371">
        <v>0</v>
      </c>
      <c r="Y31" s="318">
        <f t="shared" si="9"/>
        <v>2296.438</v>
      </c>
      <c r="Z31" s="368">
        <f t="shared" si="10"/>
        <v>5000</v>
      </c>
      <c r="AA31" s="309">
        <f t="shared" si="11"/>
        <v>5000</v>
      </c>
      <c r="AB31" s="321">
        <v>3000</v>
      </c>
      <c r="AC31" s="321">
        <v>2000</v>
      </c>
      <c r="AD31" s="320"/>
      <c r="AE31" s="320"/>
    </row>
    <row r="32" spans="1:31" ht="51">
      <c r="A32" s="313"/>
      <c r="B32" s="336" t="s">
        <v>258</v>
      </c>
      <c r="C32" s="370" t="s">
        <v>259</v>
      </c>
      <c r="D32" s="370" t="s">
        <v>300</v>
      </c>
      <c r="E32" s="370" t="s">
        <v>260</v>
      </c>
      <c r="F32" s="315">
        <v>59000</v>
      </c>
      <c r="G32" s="315">
        <v>59000</v>
      </c>
      <c r="H32" s="315"/>
      <c r="I32" s="309">
        <v>59000</v>
      </c>
      <c r="J32" s="316">
        <v>29000</v>
      </c>
      <c r="K32" s="317">
        <v>30000</v>
      </c>
      <c r="L32" s="309">
        <f t="shared" si="6"/>
        <v>7000</v>
      </c>
      <c r="M32" s="318">
        <f t="shared" si="7"/>
        <v>0</v>
      </c>
      <c r="N32" s="371"/>
      <c r="O32" s="371"/>
      <c r="P32" s="318">
        <v>7000</v>
      </c>
      <c r="Q32" s="371">
        <v>0</v>
      </c>
      <c r="R32" s="317">
        <v>7000</v>
      </c>
      <c r="S32" s="382">
        <f t="shared" si="3"/>
        <v>0</v>
      </c>
      <c r="T32" s="320"/>
      <c r="U32" s="320"/>
      <c r="V32" s="356">
        <v>7000</v>
      </c>
      <c r="W32" s="320"/>
      <c r="X32" s="371">
        <v>0</v>
      </c>
      <c r="Y32" s="318">
        <f t="shared" si="9"/>
        <v>7000</v>
      </c>
      <c r="Z32" s="368">
        <f t="shared" si="10"/>
        <v>20000</v>
      </c>
      <c r="AA32" s="309">
        <f t="shared" si="11"/>
        <v>5000</v>
      </c>
      <c r="AB32" s="320"/>
      <c r="AC32" s="321">
        <v>5000</v>
      </c>
      <c r="AD32" s="321">
        <v>15000</v>
      </c>
      <c r="AE32" s="320"/>
    </row>
    <row r="33" spans="1:31" ht="15">
      <c r="A33" s="372" t="s">
        <v>213</v>
      </c>
      <c r="B33" s="310" t="s">
        <v>261</v>
      </c>
      <c r="C33" s="371"/>
      <c r="D33" s="371"/>
      <c r="E33" s="371"/>
      <c r="F33" s="311">
        <f>F34</f>
        <v>12000</v>
      </c>
      <c r="G33" s="311">
        <f aca="true" t="shared" si="18" ref="G33:AD33">G34</f>
        <v>10000</v>
      </c>
      <c r="H33" s="311"/>
      <c r="I33" s="311">
        <f t="shared" si="18"/>
        <v>12000</v>
      </c>
      <c r="J33" s="311">
        <f t="shared" si="18"/>
        <v>12000</v>
      </c>
      <c r="K33" s="311">
        <f t="shared" si="18"/>
        <v>0</v>
      </c>
      <c r="L33" s="309">
        <f t="shared" si="6"/>
        <v>200</v>
      </c>
      <c r="M33" s="318">
        <f t="shared" si="7"/>
        <v>200</v>
      </c>
      <c r="N33" s="311">
        <f t="shared" si="18"/>
        <v>200</v>
      </c>
      <c r="O33" s="311">
        <f t="shared" si="18"/>
        <v>0</v>
      </c>
      <c r="P33" s="311">
        <f t="shared" si="18"/>
        <v>0</v>
      </c>
      <c r="Q33" s="311">
        <f t="shared" si="18"/>
        <v>0</v>
      </c>
      <c r="R33" s="311">
        <f t="shared" si="18"/>
        <v>4000</v>
      </c>
      <c r="S33" s="309">
        <f t="shared" si="3"/>
        <v>200</v>
      </c>
      <c r="T33" s="311">
        <f t="shared" si="18"/>
        <v>200</v>
      </c>
      <c r="U33" s="311">
        <f t="shared" si="18"/>
        <v>0</v>
      </c>
      <c r="V33" s="311">
        <f t="shared" si="18"/>
        <v>0</v>
      </c>
      <c r="W33" s="311">
        <f t="shared" si="18"/>
        <v>0</v>
      </c>
      <c r="X33" s="311">
        <f t="shared" si="18"/>
        <v>0</v>
      </c>
      <c r="Y33" s="318">
        <f t="shared" si="9"/>
        <v>200</v>
      </c>
      <c r="Z33" s="368">
        <f t="shared" si="10"/>
        <v>5000</v>
      </c>
      <c r="AA33" s="309">
        <f t="shared" si="11"/>
        <v>5000</v>
      </c>
      <c r="AB33" s="311">
        <f>AB34</f>
        <v>3000</v>
      </c>
      <c r="AC33" s="311">
        <f t="shared" si="18"/>
        <v>2000</v>
      </c>
      <c r="AD33" s="311">
        <f t="shared" si="18"/>
        <v>0</v>
      </c>
      <c r="AE33" s="312" t="s">
        <v>244</v>
      </c>
    </row>
    <row r="34" spans="1:31" ht="51">
      <c r="A34" s="370"/>
      <c r="B34" s="314" t="s">
        <v>262</v>
      </c>
      <c r="C34" s="370" t="s">
        <v>263</v>
      </c>
      <c r="D34" s="370" t="s">
        <v>300</v>
      </c>
      <c r="E34" s="389" t="s">
        <v>323</v>
      </c>
      <c r="F34" s="315">
        <v>12000</v>
      </c>
      <c r="G34" s="315">
        <v>10000</v>
      </c>
      <c r="H34" s="315"/>
      <c r="I34" s="309">
        <v>12000</v>
      </c>
      <c r="J34" s="316">
        <v>12000</v>
      </c>
      <c r="K34" s="372"/>
      <c r="L34" s="309">
        <f t="shared" si="6"/>
        <v>200</v>
      </c>
      <c r="M34" s="318">
        <f t="shared" si="7"/>
        <v>200</v>
      </c>
      <c r="N34" s="365">
        <v>200</v>
      </c>
      <c r="O34" s="322"/>
      <c r="P34" s="371">
        <v>0</v>
      </c>
      <c r="Q34" s="371">
        <v>0</v>
      </c>
      <c r="R34" s="317">
        <v>4000</v>
      </c>
      <c r="S34" s="309">
        <f t="shared" si="3"/>
        <v>200</v>
      </c>
      <c r="T34" s="321">
        <v>200</v>
      </c>
      <c r="U34" s="321"/>
      <c r="V34" s="320"/>
      <c r="W34" s="320"/>
      <c r="X34" s="371">
        <v>0</v>
      </c>
      <c r="Y34" s="318">
        <f t="shared" si="9"/>
        <v>200</v>
      </c>
      <c r="Z34" s="368">
        <f t="shared" si="10"/>
        <v>5000</v>
      </c>
      <c r="AA34" s="309">
        <f t="shared" si="11"/>
        <v>5000</v>
      </c>
      <c r="AB34" s="321">
        <v>3000</v>
      </c>
      <c r="AC34" s="337">
        <v>2000</v>
      </c>
      <c r="AD34" s="320"/>
      <c r="AE34" s="320"/>
    </row>
    <row r="35" spans="1:31" s="257" customFormat="1" ht="15">
      <c r="A35" s="372">
        <v>3</v>
      </c>
      <c r="B35" s="310" t="s">
        <v>313</v>
      </c>
      <c r="C35" s="371"/>
      <c r="D35" s="371"/>
      <c r="E35" s="371"/>
      <c r="F35" s="311">
        <f>F36+F39</f>
        <v>23441.190000000002</v>
      </c>
      <c r="G35" s="311">
        <f aca="true" t="shared" si="19" ref="G35:AD35">G36+G39</f>
        <v>20700</v>
      </c>
      <c r="H35" s="311">
        <f t="shared" si="19"/>
        <v>0</v>
      </c>
      <c r="I35" s="311">
        <f t="shared" si="19"/>
        <v>23800</v>
      </c>
      <c r="J35" s="311">
        <f t="shared" si="19"/>
        <v>23800</v>
      </c>
      <c r="K35" s="311">
        <f t="shared" si="19"/>
        <v>0</v>
      </c>
      <c r="L35" s="311">
        <f t="shared" si="19"/>
        <v>0</v>
      </c>
      <c r="M35" s="311">
        <f t="shared" si="19"/>
        <v>0</v>
      </c>
      <c r="N35" s="311">
        <f t="shared" si="19"/>
        <v>0</v>
      </c>
      <c r="O35" s="311">
        <f t="shared" si="19"/>
        <v>0</v>
      </c>
      <c r="P35" s="311">
        <f t="shared" si="19"/>
        <v>0</v>
      </c>
      <c r="Q35" s="311">
        <f t="shared" si="19"/>
        <v>0</v>
      </c>
      <c r="R35" s="311">
        <f t="shared" si="19"/>
        <v>0</v>
      </c>
      <c r="S35" s="311">
        <f t="shared" si="19"/>
        <v>0</v>
      </c>
      <c r="T35" s="311">
        <f t="shared" si="19"/>
        <v>0</v>
      </c>
      <c r="U35" s="311">
        <f t="shared" si="19"/>
        <v>0</v>
      </c>
      <c r="V35" s="311">
        <f t="shared" si="19"/>
        <v>0</v>
      </c>
      <c r="W35" s="311">
        <f t="shared" si="19"/>
        <v>0</v>
      </c>
      <c r="X35" s="311">
        <f t="shared" si="19"/>
        <v>0</v>
      </c>
      <c r="Y35" s="311">
        <f t="shared" si="19"/>
        <v>0</v>
      </c>
      <c r="Z35" s="311">
        <f t="shared" si="19"/>
        <v>10000</v>
      </c>
      <c r="AA35" s="311">
        <f t="shared" si="19"/>
        <v>10000</v>
      </c>
      <c r="AB35" s="311">
        <f>AB36+AB39</f>
        <v>2000</v>
      </c>
      <c r="AC35" s="311">
        <f t="shared" si="19"/>
        <v>8000</v>
      </c>
      <c r="AD35" s="311">
        <f t="shared" si="19"/>
        <v>0</v>
      </c>
      <c r="AE35" s="323"/>
    </row>
    <row r="36" spans="1:31" ht="25.5">
      <c r="A36" s="372" t="s">
        <v>320</v>
      </c>
      <c r="B36" s="310" t="s">
        <v>236</v>
      </c>
      <c r="C36" s="371"/>
      <c r="D36" s="371"/>
      <c r="E36" s="371"/>
      <c r="F36" s="311">
        <f>F37+F38</f>
        <v>12241.19</v>
      </c>
      <c r="G36" s="311">
        <f aca="true" t="shared" si="20" ref="G36:AD36">G37+G38</f>
        <v>9500</v>
      </c>
      <c r="H36" s="311"/>
      <c r="I36" s="311">
        <f t="shared" si="20"/>
        <v>12600</v>
      </c>
      <c r="J36" s="311">
        <f t="shared" si="20"/>
        <v>12600</v>
      </c>
      <c r="K36" s="381">
        <f t="shared" si="20"/>
        <v>0</v>
      </c>
      <c r="L36" s="382">
        <f t="shared" si="6"/>
        <v>0</v>
      </c>
      <c r="M36" s="383">
        <f t="shared" si="7"/>
        <v>0</v>
      </c>
      <c r="N36" s="381">
        <f t="shared" si="20"/>
        <v>0</v>
      </c>
      <c r="O36" s="381">
        <f t="shared" si="20"/>
        <v>0</v>
      </c>
      <c r="P36" s="381">
        <f t="shared" si="20"/>
        <v>0</v>
      </c>
      <c r="Q36" s="381">
        <f t="shared" si="20"/>
        <v>0</v>
      </c>
      <c r="R36" s="381">
        <f t="shared" si="20"/>
        <v>0</v>
      </c>
      <c r="S36" s="382">
        <f t="shared" si="3"/>
        <v>0</v>
      </c>
      <c r="T36" s="381">
        <f t="shared" si="20"/>
        <v>0</v>
      </c>
      <c r="U36" s="381">
        <f t="shared" si="20"/>
        <v>0</v>
      </c>
      <c r="V36" s="381">
        <f t="shared" si="20"/>
        <v>0</v>
      </c>
      <c r="W36" s="381">
        <f t="shared" si="20"/>
        <v>0</v>
      </c>
      <c r="X36" s="381">
        <f t="shared" si="20"/>
        <v>0</v>
      </c>
      <c r="Y36" s="383">
        <f t="shared" si="9"/>
        <v>0</v>
      </c>
      <c r="Z36" s="368">
        <f t="shared" si="10"/>
        <v>6000</v>
      </c>
      <c r="AA36" s="309">
        <f t="shared" si="11"/>
        <v>6000</v>
      </c>
      <c r="AB36" s="311">
        <f t="shared" si="20"/>
        <v>2000</v>
      </c>
      <c r="AC36" s="311">
        <f t="shared" si="20"/>
        <v>4000</v>
      </c>
      <c r="AD36" s="311">
        <f t="shared" si="20"/>
        <v>0</v>
      </c>
      <c r="AE36" s="312"/>
    </row>
    <row r="37" spans="1:31" ht="51">
      <c r="A37" s="313"/>
      <c r="B37" s="314" t="s">
        <v>264</v>
      </c>
      <c r="C37" s="370" t="s">
        <v>237</v>
      </c>
      <c r="D37" s="370" t="s">
        <v>300</v>
      </c>
      <c r="E37" s="387" t="s">
        <v>315</v>
      </c>
      <c r="F37" s="315">
        <v>3840.69</v>
      </c>
      <c r="G37" s="315">
        <v>4000</v>
      </c>
      <c r="H37" s="315"/>
      <c r="I37" s="309">
        <v>4000</v>
      </c>
      <c r="J37" s="316">
        <v>4000</v>
      </c>
      <c r="K37" s="384"/>
      <c r="L37" s="382">
        <f t="shared" si="6"/>
        <v>0</v>
      </c>
      <c r="M37" s="383">
        <f t="shared" si="7"/>
        <v>0</v>
      </c>
      <c r="N37" s="383"/>
      <c r="O37" s="383"/>
      <c r="P37" s="383">
        <v>0</v>
      </c>
      <c r="Q37" s="383">
        <v>0</v>
      </c>
      <c r="R37" s="384"/>
      <c r="S37" s="382">
        <f t="shared" si="3"/>
        <v>0</v>
      </c>
      <c r="T37" s="380"/>
      <c r="U37" s="380"/>
      <c r="V37" s="380"/>
      <c r="W37" s="380"/>
      <c r="X37" s="383">
        <v>0</v>
      </c>
      <c r="Y37" s="383">
        <f t="shared" si="9"/>
        <v>0</v>
      </c>
      <c r="Z37" s="368">
        <f t="shared" si="10"/>
        <v>2000</v>
      </c>
      <c r="AA37" s="309">
        <f t="shared" si="11"/>
        <v>2000</v>
      </c>
      <c r="AB37" s="337">
        <v>1000</v>
      </c>
      <c r="AC37" s="321">
        <v>1000</v>
      </c>
      <c r="AD37" s="320"/>
      <c r="AE37" s="336"/>
    </row>
    <row r="38" spans="1:31" ht="63.75" customHeight="1">
      <c r="A38" s="313"/>
      <c r="B38" s="314" t="s">
        <v>265</v>
      </c>
      <c r="C38" s="313" t="s">
        <v>143</v>
      </c>
      <c r="D38" s="370" t="s">
        <v>300</v>
      </c>
      <c r="E38" s="387" t="s">
        <v>314</v>
      </c>
      <c r="F38" s="315">
        <v>8400.5</v>
      </c>
      <c r="G38" s="315">
        <v>5500</v>
      </c>
      <c r="H38" s="315"/>
      <c r="I38" s="309">
        <v>8600</v>
      </c>
      <c r="J38" s="316">
        <v>8600</v>
      </c>
      <c r="K38" s="384"/>
      <c r="L38" s="382">
        <f t="shared" si="6"/>
        <v>0</v>
      </c>
      <c r="M38" s="383">
        <f t="shared" si="7"/>
        <v>0</v>
      </c>
      <c r="N38" s="383"/>
      <c r="O38" s="383"/>
      <c r="P38" s="383">
        <v>0</v>
      </c>
      <c r="Q38" s="383">
        <v>0</v>
      </c>
      <c r="R38" s="384"/>
      <c r="S38" s="382">
        <f t="shared" si="3"/>
        <v>0</v>
      </c>
      <c r="T38" s="380"/>
      <c r="U38" s="380"/>
      <c r="V38" s="380"/>
      <c r="W38" s="380"/>
      <c r="X38" s="383">
        <v>0</v>
      </c>
      <c r="Y38" s="383">
        <f t="shared" si="9"/>
        <v>0</v>
      </c>
      <c r="Z38" s="368">
        <f t="shared" si="10"/>
        <v>4000</v>
      </c>
      <c r="AA38" s="309">
        <f t="shared" si="11"/>
        <v>4000</v>
      </c>
      <c r="AB38" s="321">
        <v>1000</v>
      </c>
      <c r="AC38" s="337">
        <v>3000</v>
      </c>
      <c r="AD38" s="320"/>
      <c r="AE38" s="336"/>
    </row>
    <row r="39" spans="1:31" ht="15">
      <c r="A39" s="391" t="s">
        <v>321</v>
      </c>
      <c r="B39" s="310" t="s">
        <v>136</v>
      </c>
      <c r="C39" s="390"/>
      <c r="D39" s="390"/>
      <c r="E39" s="390"/>
      <c r="F39" s="311">
        <f>F40</f>
        <v>11200</v>
      </c>
      <c r="G39" s="311">
        <f aca="true" t="shared" si="21" ref="G39:AD39">G40</f>
        <v>11200</v>
      </c>
      <c r="H39" s="311">
        <f t="shared" si="21"/>
        <v>0</v>
      </c>
      <c r="I39" s="311">
        <f t="shared" si="21"/>
        <v>11200</v>
      </c>
      <c r="J39" s="311">
        <f t="shared" si="21"/>
        <v>11200</v>
      </c>
      <c r="K39" s="311">
        <f t="shared" si="21"/>
        <v>0</v>
      </c>
      <c r="L39" s="311">
        <f t="shared" si="21"/>
        <v>0</v>
      </c>
      <c r="M39" s="311">
        <f t="shared" si="21"/>
        <v>0</v>
      </c>
      <c r="N39" s="311">
        <f t="shared" si="21"/>
        <v>0</v>
      </c>
      <c r="O39" s="311">
        <f t="shared" si="21"/>
        <v>0</v>
      </c>
      <c r="P39" s="311">
        <f t="shared" si="21"/>
        <v>0</v>
      </c>
      <c r="Q39" s="311">
        <f t="shared" si="21"/>
        <v>0</v>
      </c>
      <c r="R39" s="311">
        <f t="shared" si="21"/>
        <v>0</v>
      </c>
      <c r="S39" s="311">
        <f t="shared" si="21"/>
        <v>0</v>
      </c>
      <c r="T39" s="311">
        <f t="shared" si="21"/>
        <v>0</v>
      </c>
      <c r="U39" s="311">
        <f t="shared" si="21"/>
        <v>0</v>
      </c>
      <c r="V39" s="311">
        <f t="shared" si="21"/>
        <v>0</v>
      </c>
      <c r="W39" s="311">
        <f t="shared" si="21"/>
        <v>0</v>
      </c>
      <c r="X39" s="311">
        <f t="shared" si="21"/>
        <v>0</v>
      </c>
      <c r="Y39" s="311">
        <f t="shared" si="21"/>
        <v>0</v>
      </c>
      <c r="Z39" s="311">
        <f t="shared" si="21"/>
        <v>4000</v>
      </c>
      <c r="AA39" s="311">
        <f t="shared" si="21"/>
        <v>4000</v>
      </c>
      <c r="AB39" s="311">
        <f t="shared" si="21"/>
        <v>0</v>
      </c>
      <c r="AC39" s="311">
        <f t="shared" si="21"/>
        <v>4000</v>
      </c>
      <c r="AD39" s="311">
        <f t="shared" si="21"/>
        <v>0</v>
      </c>
      <c r="AE39" s="312"/>
    </row>
    <row r="40" spans="1:31" ht="25.5">
      <c r="A40" s="391" t="s">
        <v>12</v>
      </c>
      <c r="B40" s="310" t="s">
        <v>239</v>
      </c>
      <c r="C40" s="390"/>
      <c r="D40" s="390"/>
      <c r="E40" s="320"/>
      <c r="F40" s="311">
        <f aca="true" t="shared" si="22" ref="F40:K40">F41</f>
        <v>11200</v>
      </c>
      <c r="G40" s="311">
        <f t="shared" si="22"/>
        <v>11200</v>
      </c>
      <c r="H40" s="311"/>
      <c r="I40" s="311">
        <f t="shared" si="22"/>
        <v>11200</v>
      </c>
      <c r="J40" s="311">
        <f t="shared" si="22"/>
        <v>11200</v>
      </c>
      <c r="K40" s="381">
        <f t="shared" si="22"/>
        <v>0</v>
      </c>
      <c r="L40" s="382">
        <f>M40+P40</f>
        <v>0</v>
      </c>
      <c r="M40" s="383">
        <f>N40+O40</f>
        <v>0</v>
      </c>
      <c r="N40" s="381"/>
      <c r="O40" s="381"/>
      <c r="P40" s="381"/>
      <c r="Q40" s="381"/>
      <c r="R40" s="381"/>
      <c r="S40" s="382">
        <f>T40+U40</f>
        <v>0</v>
      </c>
      <c r="T40" s="381"/>
      <c r="U40" s="381"/>
      <c r="V40" s="381"/>
      <c r="W40" s="381"/>
      <c r="X40" s="381"/>
      <c r="Y40" s="383">
        <f>L40</f>
        <v>0</v>
      </c>
      <c r="Z40" s="368">
        <f>AA40+AD40</f>
        <v>4000</v>
      </c>
      <c r="AA40" s="309">
        <f>AB40+AC40</f>
        <v>4000</v>
      </c>
      <c r="AB40" s="311">
        <f>AB41</f>
        <v>0</v>
      </c>
      <c r="AC40" s="311">
        <f>AC41</f>
        <v>4000</v>
      </c>
      <c r="AD40" s="311">
        <f>AD41</f>
        <v>0</v>
      </c>
      <c r="AE40" s="336"/>
    </row>
    <row r="41" spans="1:31" ht="51">
      <c r="A41" s="313"/>
      <c r="B41" s="314" t="s">
        <v>267</v>
      </c>
      <c r="C41" s="389" t="s">
        <v>268</v>
      </c>
      <c r="D41" s="389" t="s">
        <v>300</v>
      </c>
      <c r="E41" s="389" t="s">
        <v>322</v>
      </c>
      <c r="F41" s="315">
        <v>11200</v>
      </c>
      <c r="G41" s="315">
        <v>11200</v>
      </c>
      <c r="H41" s="315"/>
      <c r="I41" s="309">
        <v>11200</v>
      </c>
      <c r="J41" s="316">
        <v>11200</v>
      </c>
      <c r="K41" s="384"/>
      <c r="L41" s="382">
        <f>M41+P41</f>
        <v>0</v>
      </c>
      <c r="M41" s="383">
        <f>N41+O41</f>
        <v>0</v>
      </c>
      <c r="N41" s="383"/>
      <c r="O41" s="383"/>
      <c r="P41" s="383"/>
      <c r="Q41" s="383"/>
      <c r="R41" s="384"/>
      <c r="S41" s="382">
        <f>T41+U41</f>
        <v>0</v>
      </c>
      <c r="T41" s="380"/>
      <c r="U41" s="380"/>
      <c r="V41" s="380"/>
      <c r="W41" s="380"/>
      <c r="X41" s="383"/>
      <c r="Y41" s="383">
        <f>L41</f>
        <v>0</v>
      </c>
      <c r="Z41" s="368">
        <f>AA41+AD41</f>
        <v>4000</v>
      </c>
      <c r="AA41" s="309">
        <f>AB41+AC41</f>
        <v>4000</v>
      </c>
      <c r="AB41" s="321"/>
      <c r="AC41" s="321">
        <v>4000</v>
      </c>
      <c r="AD41" s="320"/>
      <c r="AE41" s="336"/>
    </row>
    <row r="42" spans="1:31" s="257" customFormat="1" ht="15">
      <c r="A42" s="388" t="s">
        <v>11</v>
      </c>
      <c r="B42" s="310" t="s">
        <v>308</v>
      </c>
      <c r="C42" s="388"/>
      <c r="D42" s="388"/>
      <c r="E42" s="388"/>
      <c r="F42" s="311">
        <f aca="true" t="shared" si="23" ref="F42:AC42">F43+F50+F51</f>
        <v>9500</v>
      </c>
      <c r="G42" s="311">
        <f t="shared" si="23"/>
        <v>8000</v>
      </c>
      <c r="H42" s="311">
        <f t="shared" si="23"/>
        <v>0</v>
      </c>
      <c r="I42" s="311">
        <f t="shared" si="23"/>
        <v>38811</v>
      </c>
      <c r="J42" s="311">
        <f t="shared" si="23"/>
        <v>26911</v>
      </c>
      <c r="K42" s="311">
        <f t="shared" si="23"/>
        <v>11900</v>
      </c>
      <c r="L42" s="311">
        <f t="shared" si="23"/>
        <v>10813.8</v>
      </c>
      <c r="M42" s="311">
        <f t="shared" si="23"/>
        <v>7480</v>
      </c>
      <c r="N42" s="311">
        <f t="shared" si="23"/>
        <v>6000</v>
      </c>
      <c r="O42" s="311">
        <f t="shared" si="23"/>
        <v>1480</v>
      </c>
      <c r="P42" s="311">
        <f t="shared" si="23"/>
        <v>3333.8</v>
      </c>
      <c r="Q42" s="311">
        <f t="shared" si="23"/>
        <v>0</v>
      </c>
      <c r="R42" s="311">
        <f t="shared" si="23"/>
        <v>0</v>
      </c>
      <c r="S42" s="311">
        <f t="shared" si="23"/>
        <v>3801</v>
      </c>
      <c r="T42" s="311">
        <f t="shared" si="23"/>
        <v>3000</v>
      </c>
      <c r="U42" s="311">
        <f t="shared" si="23"/>
        <v>801</v>
      </c>
      <c r="V42" s="311">
        <f t="shared" si="23"/>
        <v>2009.8</v>
      </c>
      <c r="W42" s="311">
        <f t="shared" si="23"/>
        <v>0</v>
      </c>
      <c r="X42" s="311">
        <f t="shared" si="23"/>
        <v>0</v>
      </c>
      <c r="Y42" s="311">
        <f t="shared" si="23"/>
        <v>10813.8</v>
      </c>
      <c r="Z42" s="311">
        <f t="shared" si="23"/>
        <v>8000</v>
      </c>
      <c r="AA42" s="311">
        <f t="shared" si="23"/>
        <v>8000</v>
      </c>
      <c r="AB42" s="311">
        <f t="shared" si="23"/>
        <v>1000</v>
      </c>
      <c r="AC42" s="311">
        <f t="shared" si="23"/>
        <v>7000</v>
      </c>
      <c r="AD42" s="311">
        <f>AD43+AD55+AD56</f>
        <v>0</v>
      </c>
      <c r="AE42" s="323"/>
    </row>
    <row r="43" spans="1:31" s="257" customFormat="1" ht="40.5">
      <c r="A43" s="386">
        <v>1</v>
      </c>
      <c r="B43" s="310" t="s">
        <v>309</v>
      </c>
      <c r="C43" s="388"/>
      <c r="D43" s="388"/>
      <c r="E43" s="388"/>
      <c r="F43" s="311">
        <f>F44+F47</f>
        <v>9500</v>
      </c>
      <c r="G43" s="311">
        <f aca="true" t="shared" si="24" ref="G43:AD43">G44+G47</f>
        <v>8000</v>
      </c>
      <c r="H43" s="311">
        <f t="shared" si="24"/>
        <v>0</v>
      </c>
      <c r="I43" s="311">
        <f t="shared" si="24"/>
        <v>9500</v>
      </c>
      <c r="J43" s="311">
        <f t="shared" si="24"/>
        <v>9500</v>
      </c>
      <c r="K43" s="311">
        <f t="shared" si="24"/>
        <v>0</v>
      </c>
      <c r="L43" s="311">
        <f t="shared" si="24"/>
        <v>0</v>
      </c>
      <c r="M43" s="311">
        <f t="shared" si="24"/>
        <v>0</v>
      </c>
      <c r="N43" s="311">
        <f t="shared" si="24"/>
        <v>0</v>
      </c>
      <c r="O43" s="311">
        <f t="shared" si="24"/>
        <v>0</v>
      </c>
      <c r="P43" s="311">
        <f t="shared" si="24"/>
        <v>0</v>
      </c>
      <c r="Q43" s="311">
        <f t="shared" si="24"/>
        <v>0</v>
      </c>
      <c r="R43" s="311">
        <f t="shared" si="24"/>
        <v>0</v>
      </c>
      <c r="S43" s="311">
        <f t="shared" si="24"/>
        <v>0</v>
      </c>
      <c r="T43" s="311">
        <f t="shared" si="24"/>
        <v>0</v>
      </c>
      <c r="U43" s="311">
        <f t="shared" si="24"/>
        <v>0</v>
      </c>
      <c r="V43" s="311">
        <f t="shared" si="24"/>
        <v>0</v>
      </c>
      <c r="W43" s="311">
        <f t="shared" si="24"/>
        <v>0</v>
      </c>
      <c r="X43" s="311">
        <f t="shared" si="24"/>
        <v>0</v>
      </c>
      <c r="Y43" s="311">
        <f t="shared" si="24"/>
        <v>0</v>
      </c>
      <c r="Z43" s="311">
        <f t="shared" si="24"/>
        <v>5000</v>
      </c>
      <c r="AA43" s="311">
        <f t="shared" si="24"/>
        <v>5000</v>
      </c>
      <c r="AB43" s="311">
        <f t="shared" si="24"/>
        <v>1000</v>
      </c>
      <c r="AC43" s="311">
        <f t="shared" si="24"/>
        <v>4000</v>
      </c>
      <c r="AD43" s="311">
        <f t="shared" si="24"/>
        <v>0</v>
      </c>
      <c r="AE43" s="323"/>
    </row>
    <row r="44" spans="1:31" ht="15">
      <c r="A44" s="372" t="s">
        <v>79</v>
      </c>
      <c r="B44" s="310" t="s">
        <v>238</v>
      </c>
      <c r="C44" s="371"/>
      <c r="D44" s="371"/>
      <c r="E44" s="371"/>
      <c r="F44" s="311">
        <f>F45</f>
        <v>4500</v>
      </c>
      <c r="G44" s="311">
        <f>G45</f>
        <v>3000</v>
      </c>
      <c r="H44" s="311"/>
      <c r="I44" s="311">
        <f>I45</f>
        <v>4500</v>
      </c>
      <c r="J44" s="311">
        <f>J45</f>
        <v>4500</v>
      </c>
      <c r="K44" s="381">
        <f>K45</f>
        <v>0</v>
      </c>
      <c r="L44" s="382">
        <f t="shared" si="6"/>
        <v>0</v>
      </c>
      <c r="M44" s="383">
        <f t="shared" si="7"/>
        <v>0</v>
      </c>
      <c r="N44" s="381">
        <f aca="true" t="shared" si="25" ref="N44:X44">N45</f>
        <v>0</v>
      </c>
      <c r="O44" s="381">
        <f t="shared" si="25"/>
        <v>0</v>
      </c>
      <c r="P44" s="381">
        <f t="shared" si="25"/>
        <v>0</v>
      </c>
      <c r="Q44" s="381">
        <f t="shared" si="25"/>
        <v>0</v>
      </c>
      <c r="R44" s="381">
        <f t="shared" si="25"/>
        <v>0</v>
      </c>
      <c r="S44" s="382">
        <f t="shared" si="3"/>
        <v>0</v>
      </c>
      <c r="T44" s="381">
        <f t="shared" si="25"/>
        <v>0</v>
      </c>
      <c r="U44" s="381">
        <f t="shared" si="25"/>
        <v>0</v>
      </c>
      <c r="V44" s="381">
        <f t="shared" si="25"/>
        <v>0</v>
      </c>
      <c r="W44" s="381">
        <f t="shared" si="25"/>
        <v>0</v>
      </c>
      <c r="X44" s="381">
        <f t="shared" si="25"/>
        <v>0</v>
      </c>
      <c r="Y44" s="383">
        <f t="shared" si="9"/>
        <v>0</v>
      </c>
      <c r="Z44" s="368">
        <f t="shared" si="10"/>
        <v>2000</v>
      </c>
      <c r="AA44" s="309">
        <f t="shared" si="11"/>
        <v>2000</v>
      </c>
      <c r="AB44" s="311">
        <f>AB45</f>
        <v>0</v>
      </c>
      <c r="AC44" s="311">
        <f>AC45</f>
        <v>2000</v>
      </c>
      <c r="AD44" s="311">
        <f>AD45</f>
        <v>0</v>
      </c>
      <c r="AE44" s="312"/>
    </row>
    <row r="45" spans="1:31" ht="38.25">
      <c r="A45" s="372"/>
      <c r="B45" s="314" t="s">
        <v>266</v>
      </c>
      <c r="C45" s="370" t="s">
        <v>237</v>
      </c>
      <c r="D45" s="370" t="s">
        <v>304</v>
      </c>
      <c r="E45" s="320"/>
      <c r="F45" s="315">
        <v>4500</v>
      </c>
      <c r="G45" s="315">
        <v>3000</v>
      </c>
      <c r="H45" s="315"/>
      <c r="I45" s="309">
        <v>4500</v>
      </c>
      <c r="J45" s="316">
        <v>4500</v>
      </c>
      <c r="K45" s="384"/>
      <c r="L45" s="382">
        <f t="shared" si="6"/>
        <v>0</v>
      </c>
      <c r="M45" s="383">
        <f t="shared" si="7"/>
        <v>0</v>
      </c>
      <c r="N45" s="383"/>
      <c r="O45" s="383"/>
      <c r="P45" s="383">
        <v>0</v>
      </c>
      <c r="Q45" s="383">
        <v>0</v>
      </c>
      <c r="R45" s="384"/>
      <c r="S45" s="382">
        <f t="shared" si="3"/>
        <v>0</v>
      </c>
      <c r="T45" s="380"/>
      <c r="U45" s="380"/>
      <c r="V45" s="380"/>
      <c r="W45" s="380"/>
      <c r="X45" s="383">
        <v>0</v>
      </c>
      <c r="Y45" s="383">
        <f t="shared" si="9"/>
        <v>0</v>
      </c>
      <c r="Z45" s="368">
        <f t="shared" si="10"/>
        <v>2000</v>
      </c>
      <c r="AA45" s="309">
        <f t="shared" si="11"/>
        <v>2000</v>
      </c>
      <c r="AB45" s="321"/>
      <c r="AC45" s="337">
        <v>2000</v>
      </c>
      <c r="AD45" s="320"/>
      <c r="AE45" s="336"/>
    </row>
    <row r="46" spans="1:31" ht="51">
      <c r="A46" s="372"/>
      <c r="B46" s="314" t="s">
        <v>299</v>
      </c>
      <c r="C46" s="370" t="s">
        <v>237</v>
      </c>
      <c r="D46" s="370" t="s">
        <v>303</v>
      </c>
      <c r="E46" s="320"/>
      <c r="F46" s="315">
        <v>1600</v>
      </c>
      <c r="G46" s="315"/>
      <c r="H46" s="315"/>
      <c r="I46" s="309">
        <f>J46</f>
        <v>1500</v>
      </c>
      <c r="J46" s="316">
        <v>1500</v>
      </c>
      <c r="K46" s="384"/>
      <c r="L46" s="382"/>
      <c r="M46" s="383"/>
      <c r="N46" s="383"/>
      <c r="O46" s="383"/>
      <c r="P46" s="383"/>
      <c r="Q46" s="383"/>
      <c r="R46" s="384"/>
      <c r="S46" s="382">
        <f t="shared" si="3"/>
        <v>0</v>
      </c>
      <c r="T46" s="380"/>
      <c r="U46" s="380"/>
      <c r="V46" s="380"/>
      <c r="W46" s="380"/>
      <c r="X46" s="383"/>
      <c r="Y46" s="383">
        <f t="shared" si="9"/>
        <v>0</v>
      </c>
      <c r="Z46" s="368">
        <f t="shared" si="10"/>
        <v>1000</v>
      </c>
      <c r="AA46" s="309">
        <f t="shared" si="11"/>
        <v>1000</v>
      </c>
      <c r="AB46" s="321"/>
      <c r="AC46" s="337">
        <v>1000</v>
      </c>
      <c r="AD46" s="320"/>
      <c r="AE46" s="336"/>
    </row>
    <row r="47" spans="1:31" ht="15">
      <c r="A47" s="372" t="s">
        <v>80</v>
      </c>
      <c r="B47" s="310" t="s">
        <v>136</v>
      </c>
      <c r="C47" s="371"/>
      <c r="D47" s="371"/>
      <c r="E47" s="371"/>
      <c r="F47" s="311">
        <f>F48</f>
        <v>5000</v>
      </c>
      <c r="G47" s="311">
        <f aca="true" t="shared" si="26" ref="G47:AD47">G48</f>
        <v>5000</v>
      </c>
      <c r="H47" s="311">
        <f t="shared" si="26"/>
        <v>0</v>
      </c>
      <c r="I47" s="311">
        <f t="shared" si="26"/>
        <v>5000</v>
      </c>
      <c r="J47" s="311">
        <f t="shared" si="26"/>
        <v>5000</v>
      </c>
      <c r="K47" s="311">
        <f t="shared" si="26"/>
        <v>0</v>
      </c>
      <c r="L47" s="311">
        <f t="shared" si="26"/>
        <v>0</v>
      </c>
      <c r="M47" s="311">
        <f t="shared" si="26"/>
        <v>0</v>
      </c>
      <c r="N47" s="311">
        <f t="shared" si="26"/>
        <v>0</v>
      </c>
      <c r="O47" s="311">
        <f t="shared" si="26"/>
        <v>0</v>
      </c>
      <c r="P47" s="311">
        <f t="shared" si="26"/>
        <v>0</v>
      </c>
      <c r="Q47" s="311">
        <f t="shared" si="26"/>
        <v>0</v>
      </c>
      <c r="R47" s="311">
        <f t="shared" si="26"/>
        <v>0</v>
      </c>
      <c r="S47" s="311">
        <f t="shared" si="26"/>
        <v>0</v>
      </c>
      <c r="T47" s="311">
        <f t="shared" si="26"/>
        <v>0</v>
      </c>
      <c r="U47" s="311">
        <f t="shared" si="26"/>
        <v>0</v>
      </c>
      <c r="V47" s="311">
        <f t="shared" si="26"/>
        <v>0</v>
      </c>
      <c r="W47" s="311">
        <f t="shared" si="26"/>
        <v>0</v>
      </c>
      <c r="X47" s="311">
        <f t="shared" si="26"/>
        <v>0</v>
      </c>
      <c r="Y47" s="311">
        <f t="shared" si="26"/>
        <v>0</v>
      </c>
      <c r="Z47" s="311">
        <f t="shared" si="26"/>
        <v>3000</v>
      </c>
      <c r="AA47" s="311">
        <f t="shared" si="26"/>
        <v>3000</v>
      </c>
      <c r="AB47" s="311">
        <f t="shared" si="26"/>
        <v>1000</v>
      </c>
      <c r="AC47" s="311">
        <f t="shared" si="26"/>
        <v>2000</v>
      </c>
      <c r="AD47" s="311">
        <f t="shared" si="26"/>
        <v>0</v>
      </c>
      <c r="AE47" s="312"/>
    </row>
    <row r="48" spans="1:31" ht="25.5">
      <c r="A48" s="372" t="s">
        <v>12</v>
      </c>
      <c r="B48" s="310" t="s">
        <v>269</v>
      </c>
      <c r="C48" s="371"/>
      <c r="D48" s="371"/>
      <c r="E48" s="320"/>
      <c r="F48" s="311">
        <f aca="true" t="shared" si="27" ref="F48:K48">F49</f>
        <v>5000</v>
      </c>
      <c r="G48" s="311">
        <f t="shared" si="27"/>
        <v>5000</v>
      </c>
      <c r="H48" s="311"/>
      <c r="I48" s="311">
        <f t="shared" si="27"/>
        <v>5000</v>
      </c>
      <c r="J48" s="311">
        <f t="shared" si="27"/>
        <v>5000</v>
      </c>
      <c r="K48" s="381">
        <f t="shared" si="27"/>
        <v>0</v>
      </c>
      <c r="L48" s="382">
        <f>M48+P48</f>
        <v>0</v>
      </c>
      <c r="M48" s="383">
        <f t="shared" si="7"/>
        <v>0</v>
      </c>
      <c r="N48" s="381"/>
      <c r="O48" s="381"/>
      <c r="P48" s="381"/>
      <c r="Q48" s="381"/>
      <c r="R48" s="381"/>
      <c r="S48" s="382">
        <f t="shared" si="3"/>
        <v>0</v>
      </c>
      <c r="T48" s="381"/>
      <c r="U48" s="381"/>
      <c r="V48" s="381"/>
      <c r="W48" s="381"/>
      <c r="X48" s="381"/>
      <c r="Y48" s="383">
        <f t="shared" si="9"/>
        <v>0</v>
      </c>
      <c r="Z48" s="368">
        <f t="shared" si="10"/>
        <v>3000</v>
      </c>
      <c r="AA48" s="309">
        <f t="shared" si="11"/>
        <v>3000</v>
      </c>
      <c r="AB48" s="311">
        <f>AB49</f>
        <v>1000</v>
      </c>
      <c r="AC48" s="311">
        <f>AC49</f>
        <v>2000</v>
      </c>
      <c r="AD48" s="311">
        <f>AD49</f>
        <v>0</v>
      </c>
      <c r="AE48" s="312"/>
    </row>
    <row r="49" spans="1:31" ht="38.25">
      <c r="A49" s="313"/>
      <c r="B49" s="336" t="s">
        <v>270</v>
      </c>
      <c r="C49" s="370" t="s">
        <v>255</v>
      </c>
      <c r="D49" s="370" t="s">
        <v>304</v>
      </c>
      <c r="E49" s="320"/>
      <c r="F49" s="315">
        <v>5000</v>
      </c>
      <c r="G49" s="315">
        <v>5000</v>
      </c>
      <c r="H49" s="315"/>
      <c r="I49" s="309">
        <v>5000</v>
      </c>
      <c r="J49" s="316">
        <v>5000</v>
      </c>
      <c r="K49" s="384"/>
      <c r="L49" s="382">
        <f>M49+P49</f>
        <v>0</v>
      </c>
      <c r="M49" s="383">
        <f t="shared" si="7"/>
        <v>0</v>
      </c>
      <c r="N49" s="383"/>
      <c r="O49" s="383"/>
      <c r="P49" s="383"/>
      <c r="Q49" s="383"/>
      <c r="R49" s="384"/>
      <c r="S49" s="382">
        <f t="shared" si="3"/>
        <v>0</v>
      </c>
      <c r="T49" s="380"/>
      <c r="U49" s="380"/>
      <c r="V49" s="380"/>
      <c r="W49" s="380"/>
      <c r="X49" s="383"/>
      <c r="Y49" s="383">
        <f t="shared" si="9"/>
        <v>0</v>
      </c>
      <c r="Z49" s="368">
        <f t="shared" si="10"/>
        <v>3000</v>
      </c>
      <c r="AA49" s="309">
        <f>AB49+AC49</f>
        <v>3000</v>
      </c>
      <c r="AB49" s="337">
        <v>1000</v>
      </c>
      <c r="AC49" s="337">
        <v>2000</v>
      </c>
      <c r="AD49" s="320"/>
      <c r="AE49" s="336"/>
    </row>
    <row r="50" spans="1:31" s="257" customFormat="1" ht="99.75" customHeight="1">
      <c r="A50" s="371">
        <v>2</v>
      </c>
      <c r="B50" s="310" t="s">
        <v>310</v>
      </c>
      <c r="C50" s="371"/>
      <c r="D50" s="371"/>
      <c r="E50" s="371"/>
      <c r="F50" s="311"/>
      <c r="G50" s="311"/>
      <c r="H50" s="311"/>
      <c r="I50" s="309">
        <f>J50+K50</f>
        <v>29311</v>
      </c>
      <c r="J50" s="309">
        <v>17411</v>
      </c>
      <c r="K50" s="351">
        <v>11900</v>
      </c>
      <c r="L50" s="309">
        <f>M50+P50</f>
        <v>10813.8</v>
      </c>
      <c r="M50" s="318">
        <f t="shared" si="7"/>
        <v>7480</v>
      </c>
      <c r="N50" s="365">
        <f>3000+3000</f>
        <v>6000</v>
      </c>
      <c r="O50" s="322">
        <f>874-195+801</f>
        <v>1480</v>
      </c>
      <c r="P50" s="318">
        <f>2009.8+1324</f>
        <v>3333.8</v>
      </c>
      <c r="Q50" s="371"/>
      <c r="R50" s="317"/>
      <c r="S50" s="309">
        <f t="shared" si="3"/>
        <v>3801</v>
      </c>
      <c r="T50" s="349">
        <v>3000</v>
      </c>
      <c r="U50" s="349">
        <v>801</v>
      </c>
      <c r="V50" s="323">
        <v>2009.8</v>
      </c>
      <c r="W50" s="323"/>
      <c r="X50" s="371"/>
      <c r="Y50" s="318">
        <f t="shared" si="9"/>
        <v>10813.8</v>
      </c>
      <c r="Z50" s="368">
        <f>AA50+AD50</f>
        <v>2000</v>
      </c>
      <c r="AA50" s="309">
        <f>AB50+AC50</f>
        <v>2000</v>
      </c>
      <c r="AB50" s="381">
        <f>AB51</f>
        <v>0</v>
      </c>
      <c r="AC50" s="350">
        <v>2000</v>
      </c>
      <c r="AD50" s="350"/>
      <c r="AE50" s="370" t="s">
        <v>306</v>
      </c>
    </row>
    <row r="51" spans="1:31" ht="30" customHeight="1">
      <c r="A51" s="371">
        <v>3</v>
      </c>
      <c r="B51" s="310" t="s">
        <v>311</v>
      </c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68">
        <f>AA51+AD51</f>
        <v>1000</v>
      </c>
      <c r="AA51" s="309">
        <f>AB51+AC51</f>
        <v>1000</v>
      </c>
      <c r="AB51" s="381">
        <f>AB52</f>
        <v>0</v>
      </c>
      <c r="AC51" s="309">
        <v>1000</v>
      </c>
      <c r="AD51" s="379"/>
      <c r="AE51" s="379"/>
    </row>
  </sheetData>
  <sheetProtection/>
  <mergeCells count="44">
    <mergeCell ref="A3:AE3"/>
    <mergeCell ref="AA9:AA11"/>
    <mergeCell ref="X9:X11"/>
    <mergeCell ref="R6:X8"/>
    <mergeCell ref="F9:G11"/>
    <mergeCell ref="A6:A11"/>
    <mergeCell ref="B6:B11"/>
    <mergeCell ref="C6:C11"/>
    <mergeCell ref="D6:D11"/>
    <mergeCell ref="AE6:AE11"/>
    <mergeCell ref="L7:Q8"/>
    <mergeCell ref="Z6:AD8"/>
    <mergeCell ref="N10:N11"/>
    <mergeCell ref="N9:O9"/>
    <mergeCell ref="Q9:Q11"/>
    <mergeCell ref="A4:AE4"/>
    <mergeCell ref="J10:J11"/>
    <mergeCell ref="K10:K11"/>
    <mergeCell ref="E9:E11"/>
    <mergeCell ref="I9:I11"/>
    <mergeCell ref="H6:H11"/>
    <mergeCell ref="E6:G8"/>
    <mergeCell ref="M9:M11"/>
    <mergeCell ref="L9:L11"/>
    <mergeCell ref="J9:K9"/>
    <mergeCell ref="A1:AE1"/>
    <mergeCell ref="A2:AE2"/>
    <mergeCell ref="AB5:AE5"/>
    <mergeCell ref="AB10:AB11"/>
    <mergeCell ref="AC10:AC11"/>
    <mergeCell ref="AB9:AC9"/>
    <mergeCell ref="T9:U9"/>
    <mergeCell ref="S9:S11"/>
    <mergeCell ref="AD9:AD11"/>
    <mergeCell ref="P9:P11"/>
    <mergeCell ref="T10:T11"/>
    <mergeCell ref="R9:R11"/>
    <mergeCell ref="Y6:Y11"/>
    <mergeCell ref="U10:U11"/>
    <mergeCell ref="I6:K8"/>
    <mergeCell ref="Z9:Z11"/>
    <mergeCell ref="O10:O11"/>
    <mergeCell ref="V9:V11"/>
    <mergeCell ref="W9:W11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5" sqref="B5:B6"/>
    </sheetView>
  </sheetViews>
  <sheetFormatPr defaultColWidth="9.140625" defaultRowHeight="15"/>
  <cols>
    <col min="1" max="1" width="4.7109375" style="277" customWidth="1"/>
    <col min="2" max="2" width="63.28125" style="276" customWidth="1"/>
    <col min="3" max="3" width="18.8515625" style="276" customWidth="1"/>
    <col min="4" max="4" width="23.421875" style="276" customWidth="1"/>
    <col min="5" max="5" width="28.00390625" style="276" customWidth="1"/>
    <col min="6" max="16384" width="9.140625" style="276" customWidth="1"/>
  </cols>
  <sheetData>
    <row r="1" spans="1:5" ht="18.75">
      <c r="A1" s="544" t="s">
        <v>183</v>
      </c>
      <c r="B1" s="544"/>
      <c r="C1" s="544"/>
      <c r="D1" s="544"/>
      <c r="E1" s="544"/>
    </row>
    <row r="2" spans="1:5" ht="52.5" customHeight="1">
      <c r="A2" s="547" t="s">
        <v>280</v>
      </c>
      <c r="B2" s="548"/>
      <c r="C2" s="548"/>
      <c r="D2" s="548"/>
      <c r="E2" s="548"/>
    </row>
    <row r="3" spans="1:5" ht="18.75">
      <c r="A3" s="543" t="str">
        <f>'KH 2023'!A3:AE3</f>
        <v>(Kèm theo Quyết định số 4100/QĐ-UBND ngày 19 tháng   12  năm 2022 của UBND huyện)</v>
      </c>
      <c r="B3" s="543"/>
      <c r="C3" s="543"/>
      <c r="D3" s="543"/>
      <c r="E3" s="543"/>
    </row>
    <row r="4" spans="1:5" ht="18.75">
      <c r="A4" s="549" t="s">
        <v>225</v>
      </c>
      <c r="B4" s="549"/>
      <c r="C4" s="549"/>
      <c r="D4" s="549"/>
      <c r="E4" s="549"/>
    </row>
    <row r="5" spans="1:5" ht="12.75" customHeight="1">
      <c r="A5" s="550" t="s">
        <v>1</v>
      </c>
      <c r="B5" s="551" t="s">
        <v>224</v>
      </c>
      <c r="C5" s="541" t="s">
        <v>281</v>
      </c>
      <c r="D5" s="541" t="s">
        <v>282</v>
      </c>
      <c r="E5" s="545" t="s">
        <v>6</v>
      </c>
    </row>
    <row r="6" spans="1:5" s="277" customFormat="1" ht="72" customHeight="1">
      <c r="A6" s="550"/>
      <c r="B6" s="552"/>
      <c r="C6" s="542"/>
      <c r="D6" s="542"/>
      <c r="E6" s="546"/>
    </row>
    <row r="7" spans="1:5" ht="18.75">
      <c r="A7" s="278">
        <v>1</v>
      </c>
      <c r="B7" s="278">
        <v>2</v>
      </c>
      <c r="C7" s="278">
        <v>3</v>
      </c>
      <c r="D7" s="278">
        <v>4</v>
      </c>
      <c r="E7" s="279">
        <v>5</v>
      </c>
    </row>
    <row r="8" spans="1:5" ht="18.75">
      <c r="A8" s="280" t="s">
        <v>10</v>
      </c>
      <c r="B8" s="281" t="s">
        <v>217</v>
      </c>
      <c r="C8" s="301">
        <v>2500</v>
      </c>
      <c r="D8" s="373">
        <f>SUM(D9:D19)</f>
        <v>2500</v>
      </c>
      <c r="E8" s="279"/>
    </row>
    <row r="9" spans="1:5" s="286" customFormat="1" ht="18.75">
      <c r="A9" s="282">
        <v>1</v>
      </c>
      <c r="B9" s="283" t="s">
        <v>55</v>
      </c>
      <c r="C9" s="284"/>
      <c r="D9" s="298">
        <v>100</v>
      </c>
      <c r="E9" s="285"/>
    </row>
    <row r="10" spans="1:6" ht="18.75">
      <c r="A10" s="282">
        <v>2</v>
      </c>
      <c r="B10" s="283" t="s">
        <v>53</v>
      </c>
      <c r="C10" s="287"/>
      <c r="D10" s="299">
        <v>250</v>
      </c>
      <c r="E10" s="287"/>
      <c r="F10" s="289"/>
    </row>
    <row r="11" spans="1:14" ht="18.75">
      <c r="A11" s="282">
        <v>3</v>
      </c>
      <c r="B11" s="283" t="s">
        <v>50</v>
      </c>
      <c r="C11" s="287"/>
      <c r="D11" s="299">
        <v>250</v>
      </c>
      <c r="E11" s="287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6" ht="18.75">
      <c r="A12" s="282">
        <v>4</v>
      </c>
      <c r="B12" s="283" t="s">
        <v>52</v>
      </c>
      <c r="C12" s="291"/>
      <c r="D12" s="299">
        <v>400</v>
      </c>
      <c r="E12" s="292"/>
      <c r="F12" s="289"/>
    </row>
    <row r="13" spans="1:5" ht="18.75">
      <c r="A13" s="282">
        <v>5</v>
      </c>
      <c r="B13" s="283" t="s">
        <v>218</v>
      </c>
      <c r="C13" s="291"/>
      <c r="D13" s="299">
        <v>500</v>
      </c>
      <c r="E13" s="291"/>
    </row>
    <row r="14" spans="1:5" s="286" customFormat="1" ht="19.5">
      <c r="A14" s="282">
        <v>6</v>
      </c>
      <c r="B14" s="283" t="s">
        <v>49</v>
      </c>
      <c r="C14" s="293"/>
      <c r="D14" s="299">
        <v>600</v>
      </c>
      <c r="E14" s="293"/>
    </row>
    <row r="15" spans="1:5" s="295" customFormat="1" ht="18.75">
      <c r="A15" s="282">
        <v>7</v>
      </c>
      <c r="B15" s="283" t="s">
        <v>45</v>
      </c>
      <c r="C15" s="294"/>
      <c r="D15" s="300">
        <v>50</v>
      </c>
      <c r="E15" s="294"/>
    </row>
    <row r="16" spans="1:5" ht="18.75">
      <c r="A16" s="282">
        <v>8</v>
      </c>
      <c r="B16" s="283" t="s">
        <v>179</v>
      </c>
      <c r="C16" s="288"/>
      <c r="D16" s="299">
        <v>120</v>
      </c>
      <c r="E16" s="296"/>
    </row>
    <row r="17" spans="1:6" ht="18.75">
      <c r="A17" s="282">
        <v>9</v>
      </c>
      <c r="B17" s="283" t="s">
        <v>219</v>
      </c>
      <c r="C17" s="287"/>
      <c r="D17" s="299">
        <v>140</v>
      </c>
      <c r="E17" s="296"/>
      <c r="F17" s="289"/>
    </row>
    <row r="18" spans="1:5" ht="18.75">
      <c r="A18" s="282">
        <v>10</v>
      </c>
      <c r="B18" s="283" t="s">
        <v>46</v>
      </c>
      <c r="C18" s="287"/>
      <c r="D18" s="299">
        <v>50</v>
      </c>
      <c r="E18" s="296"/>
    </row>
    <row r="19" spans="1:5" ht="18.75">
      <c r="A19" s="282">
        <v>11</v>
      </c>
      <c r="B19" s="283" t="s">
        <v>48</v>
      </c>
      <c r="C19" s="287"/>
      <c r="D19" s="299">
        <v>40</v>
      </c>
      <c r="E19" s="296"/>
    </row>
  </sheetData>
  <sheetProtection/>
  <mergeCells count="9">
    <mergeCell ref="D5:D6"/>
    <mergeCell ref="A3:E3"/>
    <mergeCell ref="A1:E1"/>
    <mergeCell ref="E5:E6"/>
    <mergeCell ref="A2:E2"/>
    <mergeCell ref="A4:E4"/>
    <mergeCell ref="A5:A6"/>
    <mergeCell ref="B5:B6"/>
    <mergeCell ref="C5:C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2022-12-20T13:23:59Z</cp:lastPrinted>
  <dcterms:created xsi:type="dcterms:W3CDTF">2011-09-23T07:23:18Z</dcterms:created>
  <dcterms:modified xsi:type="dcterms:W3CDTF">2023-01-05T04:02:57Z</dcterms:modified>
  <cp:category/>
  <cp:version/>
  <cp:contentType/>
  <cp:contentStatus/>
</cp:coreProperties>
</file>