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640" windowHeight="11160"/>
  </bookViews>
  <sheets>
    <sheet name="CHỈ TIÊU 2024" sheetId="1" r:id="rId1"/>
    <sheet name="Sheet2" sheetId="3" r:id="rId2"/>
  </sheets>
  <definedNames>
    <definedName name="_xlnm.Print_Area" localSheetId="0">'CHỈ TIÊU 2024'!$A$2:$P$43</definedName>
    <definedName name="_xlnm.Print_Titles" localSheetId="0">'CHỈ TIÊU 2024'!$6:$7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H31" i="1" l="1"/>
  <c r="H28" i="1"/>
  <c r="H26" i="1"/>
  <c r="H24" i="1"/>
  <c r="H21" i="1"/>
  <c r="H16" i="1"/>
  <c r="H15" i="1" s="1"/>
  <c r="H14" i="1" s="1"/>
  <c r="H10" i="1"/>
  <c r="E26" i="1"/>
  <c r="F26" i="1"/>
  <c r="G26" i="1"/>
  <c r="I26" i="1"/>
  <c r="J26" i="1"/>
  <c r="K26" i="1"/>
  <c r="L26" i="1"/>
  <c r="M26" i="1"/>
  <c r="N26" i="1"/>
  <c r="O26" i="1"/>
  <c r="P26" i="1"/>
  <c r="D26" i="1"/>
  <c r="P31" i="1" l="1"/>
  <c r="P28" i="1"/>
  <c r="P24" i="1"/>
  <c r="P21" i="1"/>
  <c r="P16" i="1"/>
  <c r="P15" i="1"/>
  <c r="P14" i="1"/>
  <c r="P10" i="1"/>
  <c r="L31" i="1" l="1"/>
  <c r="L28" i="1"/>
  <c r="L24" i="1"/>
  <c r="L21" i="1"/>
  <c r="L16" i="1"/>
  <c r="L15" i="1"/>
  <c r="L14" i="1"/>
  <c r="L10" i="1"/>
  <c r="O21" i="1" l="1"/>
  <c r="F31" i="1" l="1"/>
  <c r="G31" i="1"/>
  <c r="I31" i="1"/>
  <c r="J31" i="1"/>
  <c r="K31" i="1"/>
  <c r="M31" i="1"/>
  <c r="N31" i="1"/>
  <c r="O31" i="1"/>
  <c r="D31" i="1"/>
  <c r="N21" i="1" l="1"/>
  <c r="E30" i="1"/>
  <c r="E29" i="1"/>
  <c r="O28" i="1"/>
  <c r="N28" i="1"/>
  <c r="M28" i="1"/>
  <c r="K28" i="1"/>
  <c r="J28" i="1"/>
  <c r="I28" i="1"/>
  <c r="G28" i="1"/>
  <c r="F28" i="1"/>
  <c r="D28" i="1"/>
  <c r="E28" i="1" l="1"/>
  <c r="E32" i="1"/>
  <c r="E31" i="1" s="1"/>
  <c r="E25" i="1" l="1"/>
  <c r="E24" i="1" s="1"/>
  <c r="O24" i="1"/>
  <c r="N24" i="1"/>
  <c r="M24" i="1"/>
  <c r="K24" i="1"/>
  <c r="J24" i="1"/>
  <c r="I24" i="1"/>
  <c r="G24" i="1"/>
  <c r="F24" i="1"/>
  <c r="D24" i="1"/>
  <c r="E23" i="1"/>
  <c r="D23" i="1"/>
  <c r="E22" i="1"/>
  <c r="E21" i="1" s="1"/>
  <c r="M21" i="1"/>
  <c r="K21" i="1"/>
  <c r="J21" i="1"/>
  <c r="I21" i="1"/>
  <c r="G21" i="1"/>
  <c r="F21" i="1"/>
  <c r="D21" i="1"/>
  <c r="E20" i="1"/>
  <c r="E19" i="1"/>
  <c r="E18" i="1"/>
  <c r="E17" i="1"/>
  <c r="O16" i="1"/>
  <c r="N16" i="1"/>
  <c r="K16" i="1"/>
  <c r="J16" i="1"/>
  <c r="I16" i="1"/>
  <c r="I15" i="1" s="1"/>
  <c r="G16" i="1"/>
  <c r="G15" i="1" s="1"/>
  <c r="G14" i="1" s="1"/>
  <c r="F16" i="1"/>
  <c r="D16" i="1"/>
  <c r="D15" i="1" s="1"/>
  <c r="O15" i="1"/>
  <c r="N15" i="1"/>
  <c r="N14" i="1" s="1"/>
  <c r="M15" i="1"/>
  <c r="K15" i="1"/>
  <c r="J15" i="1"/>
  <c r="J14" i="1" s="1"/>
  <c r="F15" i="1"/>
  <c r="F14" i="1" s="1"/>
  <c r="K12" i="1"/>
  <c r="K10" i="1" s="1"/>
  <c r="J12" i="1"/>
  <c r="E11" i="1"/>
  <c r="D11" i="1"/>
  <c r="D10" i="1" s="1"/>
  <c r="O10" i="1"/>
  <c r="N10" i="1"/>
  <c r="M10" i="1"/>
  <c r="I10" i="1"/>
  <c r="G10" i="1"/>
  <c r="F10" i="1"/>
  <c r="K14" i="1" l="1"/>
  <c r="O14" i="1"/>
  <c r="E12" i="1"/>
  <c r="E10" i="1" s="1"/>
  <c r="M14" i="1"/>
  <c r="D14" i="1"/>
  <c r="I14" i="1"/>
  <c r="E16" i="1"/>
  <c r="E15" i="1" s="1"/>
  <c r="E14" i="1" s="1"/>
  <c r="J10" i="1"/>
</calcChain>
</file>

<file path=xl/sharedStrings.xml><?xml version="1.0" encoding="utf-8"?>
<sst xmlns="http://schemas.openxmlformats.org/spreadsheetml/2006/main" count="138" uniqueCount="105">
  <si>
    <t>Chỉ tiêu</t>
  </si>
  <si>
    <t>Ea Bar</t>
  </si>
  <si>
    <t>Ea Ly</t>
  </si>
  <si>
    <t>Ea Lâm</t>
  </si>
  <si>
    <t>Ea Trol</t>
  </si>
  <si>
    <t>Ea Bá</t>
  </si>
  <si>
    <t>Ea Bia</t>
  </si>
  <si>
    <t>Sông Hinh</t>
  </si>
  <si>
    <t>ĐB Đông</t>
  </si>
  <si>
    <t>ĐB Tây</t>
  </si>
  <si>
    <t>Sơn Giang</t>
  </si>
  <si>
    <t>TT Hai Riêng</t>
  </si>
  <si>
    <t>I</t>
  </si>
  <si>
    <t>Sản lượng lương thực</t>
  </si>
  <si>
    <t>tấn</t>
  </si>
  <si>
    <t>Thóc</t>
  </si>
  <si>
    <t>Ngô</t>
  </si>
  <si>
    <t>Diện tích canh tác</t>
  </si>
  <si>
    <t>Cây hàng năm</t>
  </si>
  <si>
    <t>ha</t>
  </si>
  <si>
    <t xml:space="preserve">Cây lương thực </t>
  </si>
  <si>
    <t>1.1</t>
  </si>
  <si>
    <t>Lúa</t>
  </si>
  <si>
    <t>-</t>
  </si>
  <si>
    <t>Lúa Đông xuân</t>
  </si>
  <si>
    <t>Lúa Hè thu</t>
  </si>
  <si>
    <t>Lúa Mùa</t>
  </si>
  <si>
    <t>1.2</t>
  </si>
  <si>
    <t>Ngô:</t>
  </si>
  <si>
    <t>Cây lấy củ có chất bột</t>
  </si>
  <si>
    <t>Cây rau, đậu, hoa cây cảnh các loại</t>
  </si>
  <si>
    <t>Cây công nghiệp ngắn ngày</t>
  </si>
  <si>
    <t>II</t>
  </si>
  <si>
    <t>Cao su</t>
  </si>
  <si>
    <t>III</t>
  </si>
  <si>
    <t>Lâm nghiệp</t>
  </si>
  <si>
    <t>A</t>
  </si>
  <si>
    <t>CÁC CHỈ TIÊU KINH TẾ</t>
  </si>
  <si>
    <t>%</t>
  </si>
  <si>
    <t>Tỷ lệ giao quân</t>
  </si>
  <si>
    <t xml:space="preserve"> CÁC CHỈ TIÊU XÃ HỘI</t>
  </si>
  <si>
    <t>B</t>
  </si>
  <si>
    <t>IV</t>
  </si>
  <si>
    <t>V</t>
  </si>
  <si>
    <t>VI</t>
  </si>
  <si>
    <t>Trong đó: Cây Sắn:</t>
  </si>
  <si>
    <t>Trong đó: Cây Mía</t>
  </si>
  <si>
    <t>Mức giảm sinh</t>
  </si>
  <si>
    <t>Cây gia vị, cây dược liệu hàng năm và các cây trồng khác</t>
  </si>
  <si>
    <t>Các loại cây khác</t>
  </si>
  <si>
    <t>Mức giảm tỷ lệ suy dinh dưỡng trẻ em dưới 5 tuổi</t>
  </si>
  <si>
    <t>Trong đó</t>
  </si>
  <si>
    <t>Đơn 
vị</t>
  </si>
  <si>
    <t>1.3</t>
  </si>
  <si>
    <t>1.4</t>
  </si>
  <si>
    <t>1.4.1</t>
  </si>
  <si>
    <t>1.5</t>
  </si>
  <si>
    <t>1.1.1</t>
  </si>
  <si>
    <t>1.1.2</t>
  </si>
  <si>
    <t>2.1.1</t>
  </si>
  <si>
    <t>Diện tích rừng trồng mới tập trung hàng năm</t>
  </si>
  <si>
    <t>Cây lâu năm, cây ăn quả</t>
  </si>
  <si>
    <t xml:space="preserve">Cây ăn quả </t>
  </si>
  <si>
    <t>Xóa nhà tạm, đào tạo nghề 
(KH tỉnh giao)</t>
  </si>
  <si>
    <t>Tỷ lệ dân cư đóng bảo hiểm y tế</t>
  </si>
  <si>
    <t>Tỷ lệ lao động tham gia BHXH/tổng số lao động đang làm việc trong nền kinh tế</t>
  </si>
  <si>
    <t>VII</t>
  </si>
  <si>
    <t>Giải quyết việc làm</t>
  </si>
  <si>
    <t>Lao động</t>
  </si>
  <si>
    <t>Thực hiện 2023</t>
  </si>
  <si>
    <t>Kế hoạch năm 2024</t>
  </si>
  <si>
    <t>‰</t>
  </si>
  <si>
    <t>CÁC CHỈ TIÊU KẾ HOẠCH PHÁT TRIỂN KINH TẾ - XÃ HỘI NĂM 2024</t>
  </si>
  <si>
    <t xml:space="preserve"> Tỷ lệ suy dinh dưỡng trẻ em dưới 5 tuổi (CN/T)</t>
  </si>
  <si>
    <t>Tỷ lệ suy dinh dưỡng trẻ em dưới 5 tuổi (CC/T)</t>
  </si>
  <si>
    <t>VIII</t>
  </si>
  <si>
    <t xml:space="preserve">Tỷ lệ Lao động qua đào tạo </t>
  </si>
  <si>
    <t>9,34</t>
  </si>
  <si>
    <t>9,28</t>
  </si>
  <si>
    <t>6,88</t>
  </si>
  <si>
    <t>7,38</t>
  </si>
  <si>
    <t>13,50</t>
  </si>
  <si>
    <t>15,76</t>
  </si>
  <si>
    <t>17,09</t>
  </si>
  <si>
    <t>11,66</t>
  </si>
  <si>
    <t>14,22</t>
  </si>
  <si>
    <t>5,48</t>
  </si>
  <si>
    <t>6,90</t>
  </si>
  <si>
    <t>7,54</t>
  </si>
  <si>
    <t>5,57</t>
  </si>
  <si>
    <t>15,30</t>
  </si>
  <si>
    <t>15,20</t>
  </si>
  <si>
    <t>9,68</t>
  </si>
  <si>
    <t>15,84</t>
  </si>
  <si>
    <t>26,04</t>
  </si>
  <si>
    <t>21,62</t>
  </si>
  <si>
    <t>17,88</t>
  </si>
  <si>
    <t>19,66</t>
  </si>
  <si>
    <t>17,43</t>
  </si>
  <si>
    <t>11,53</t>
  </si>
  <si>
    <t>10,0</t>
  </si>
  <si>
    <t>13,41</t>
  </si>
  <si>
    <t>12,14</t>
  </si>
  <si>
    <t>STT</t>
  </si>
  <si>
    <t>PHỤ LỤC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</si>
</sst>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\$#,##0\ ;\(\$#,##0\)"/>
    <numFmt numFmtId="167" formatCode="_-&quot;€&quot;* #,##0.00_-;\-&quot;€&quot;* #,##0.00_-;_-&quot;€&quot;* &quot;-&quot;??_-;_-@_-"/>
    <numFmt numFmtId="168" formatCode="&quot;\&quot;#,##0;[Red]&quot;\&quot;\-#,##0"/>
    <numFmt numFmtId="169" formatCode="&quot;\&quot;#,##0.00;[Red]&quot;\&quot;&quot;\&quot;&quot;\&quot;&quot;\&quot;&quot;\&quot;&quot;\&quot;\-#,##0.00"/>
    <numFmt numFmtId="170" formatCode="#,##0.0"/>
    <numFmt numFmtId="171" formatCode="&quot;\&quot;#,##0;[Red]&quot;\&quot;&quot;\&quot;\-#,##0"/>
    <numFmt numFmtId="172" formatCode="#,##0\ &quot;€&quot;;[Red]\-#,##0\ &quot;€&quot;"/>
    <numFmt numFmtId="173" formatCode="#,##0\ &quot;þ&quot;;[Red]\-#,##0\ &quot;þ&quot;"/>
    <numFmt numFmtId="174" formatCode="_(* #,##0_);_(* \(#,##0\);_(* &quot;-&quot;??_);_(@_)"/>
    <numFmt numFmtId="175" formatCode="_-&quot;€&quot;* #,##0_-;\-&quot;€&quot;* #,##0_-;_-&quot;€&quot;* &quot;-&quot;_-;_-@_-"/>
    <numFmt numFmtId="176" formatCode="&quot;VND&quot;#,##0_);[Red]\(&quot;VND&quot;#,##0\)"/>
    <numFmt numFmtId="177" formatCode="_-* #,##0.00\ _V_N_D_-;\-* #,##0.00\ _V_N_D_-;_-* &quot;-&quot;??\ _V_N_D_-;_-@_-"/>
    <numFmt numFmtId="178" formatCode="&quot;\&quot;#,##0.00;[Red]&quot;\&quot;\-#,##0.00"/>
    <numFmt numFmtId="179" formatCode="_(* #,##0.0_);_(* \(#,##0.0\);_(* &quot;-&quot;??_);_(@_)"/>
    <numFmt numFmtId="180" formatCode="_(* #.##0.00_);_(* \(#.##0.00\);_(* &quot;-&quot;??_);_(@_)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.VnTime"/>
      <family val="2"/>
    </font>
    <font>
      <sz val="9"/>
      <name val="Arial"/>
      <family val="2"/>
    </font>
    <font>
      <sz val="14"/>
      <name val="뼻뮝"/>
      <charset val="129"/>
    </font>
    <font>
      <sz val="12"/>
      <name val="¹UAAA¼"/>
      <charset val="128"/>
    </font>
    <font>
      <sz val="12"/>
      <name val="Courier"/>
      <family val="3"/>
    </font>
    <font>
      <b/>
      <sz val="12"/>
      <name val="Arial"/>
      <family val="2"/>
    </font>
    <font>
      <sz val="12"/>
      <name val="뼻뮝"/>
      <charset val="129"/>
    </font>
    <font>
      <sz val="10"/>
      <name val="VNtimes new roman"/>
      <charset val="134"/>
    </font>
    <font>
      <sz val="12"/>
      <name val="바탕체"/>
      <charset val="129"/>
    </font>
    <font>
      <sz val="10"/>
      <name val=" "/>
      <charset val="134"/>
    </font>
    <font>
      <b/>
      <sz val="11"/>
      <name val=".VnTimeH"/>
      <family val="2"/>
    </font>
    <font>
      <i/>
      <sz val="10"/>
      <name val=".VnTime"/>
      <family val="2"/>
    </font>
    <font>
      <sz val="14"/>
      <name val=".VnTimeH"/>
      <family val="2"/>
    </font>
    <font>
      <b/>
      <sz val="10"/>
      <name val=".VnTimeH"/>
      <family val="2"/>
    </font>
    <font>
      <sz val="10"/>
      <name val="굴림체"/>
      <charset val="129"/>
    </font>
    <font>
      <sz val="14"/>
      <name val=".VnArial"/>
      <family val="2"/>
    </font>
    <font>
      <b/>
      <sz val="10"/>
      <name val=".VnTime"/>
      <family val="2"/>
    </font>
    <font>
      <b/>
      <sz val="10"/>
      <name val=".VnArial"/>
      <family val="2"/>
    </font>
    <font>
      <sz val="12"/>
      <name val="Arial"/>
      <family val="2"/>
    </font>
    <font>
      <sz val="12"/>
      <name val="바탕체"/>
      <charset val="134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5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1"/>
      <name val="Times New Roman"/>
      <family val="1"/>
    </font>
    <font>
      <i/>
      <sz val="13"/>
      <name val="Times New Roman"/>
      <family val="1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174" fontId="18" fillId="0" borderId="1" applyNumberFormat="0" applyFont="0" applyBorder="0" applyAlignment="0">
      <alignment horizontal="center"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177" fontId="5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3" fontId="17" fillId="0" borderId="4" applyNumberFormat="0" applyAlignment="0">
      <alignment horizontal="center" vertical="center"/>
    </xf>
    <xf numFmtId="3" fontId="23" fillId="0" borderId="4" applyNumberFormat="0" applyAlignment="0">
      <alignment horizontal="center" vertical="center"/>
    </xf>
    <xf numFmtId="3" fontId="22" fillId="0" borderId="4" applyNumberFormat="0" applyAlignment="0">
      <alignment horizontal="center" vertical="center"/>
    </xf>
    <xf numFmtId="0" fontId="24" fillId="0" borderId="0" applyNumberFormat="0" applyFont="0" applyFill="0" applyAlignment="0"/>
    <xf numFmtId="176" fontId="13" fillId="0" borderId="0"/>
    <xf numFmtId="0" fontId="30" fillId="0" borderId="0"/>
    <xf numFmtId="0" fontId="29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4" fillId="0" borderId="0"/>
    <xf numFmtId="3" fontId="19" fillId="0" borderId="4" applyNumberFormat="0" applyAlignment="0">
      <alignment horizontal="center" vertical="center"/>
    </xf>
    <xf numFmtId="3" fontId="16" fillId="0" borderId="5" applyNumberFormat="0" applyAlignment="0">
      <alignment horizontal="left" wrapText="1"/>
    </xf>
    <xf numFmtId="0" fontId="21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" fillId="0" borderId="0">
      <alignment vertical="center"/>
    </xf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2" fillId="0" borderId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20" fillId="0" borderId="0"/>
    <xf numFmtId="0" fontId="24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62">
    <xf numFmtId="0" fontId="0" fillId="0" borderId="0" xfId="0"/>
    <xf numFmtId="179" fontId="4" fillId="0" borderId="6" xfId="8" applyNumberFormat="1" applyFont="1" applyFill="1" applyBorder="1" applyAlignment="1">
      <alignment horizontal="center" vertical="center"/>
    </xf>
    <xf numFmtId="0" fontId="4" fillId="0" borderId="6" xfId="31" applyFont="1" applyFill="1" applyBorder="1" applyAlignment="1">
      <alignment horizontal="center" vertical="center"/>
    </xf>
    <xf numFmtId="0" fontId="4" fillId="0" borderId="6" xfId="31" applyFont="1" applyFill="1" applyBorder="1" applyAlignment="1">
      <alignment horizontal="left" vertical="center" wrapText="1"/>
    </xf>
    <xf numFmtId="0" fontId="4" fillId="0" borderId="6" xfId="31" applyFont="1" applyFill="1" applyBorder="1" applyAlignment="1">
      <alignment horizontal="center" vertical="center" wrapText="1"/>
    </xf>
    <xf numFmtId="0" fontId="32" fillId="0" borderId="0" xfId="0" applyFont="1" applyFill="1"/>
    <xf numFmtId="0" fontId="3" fillId="0" borderId="6" xfId="3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/>
    <xf numFmtId="0" fontId="27" fillId="0" borderId="6" xfId="31" applyFont="1" applyFill="1" applyBorder="1" applyAlignment="1">
      <alignment horizontal="center" vertical="center"/>
    </xf>
    <xf numFmtId="0" fontId="27" fillId="0" borderId="6" xfId="31" applyFont="1" applyFill="1" applyBorder="1" applyAlignment="1">
      <alignment horizontal="justify" vertical="center" wrapText="1"/>
    </xf>
    <xf numFmtId="0" fontId="27" fillId="0" borderId="6" xfId="31" applyFont="1" applyFill="1" applyBorder="1" applyAlignment="1">
      <alignment horizontal="center" vertical="center" wrapText="1"/>
    </xf>
    <xf numFmtId="0" fontId="34" fillId="0" borderId="0" xfId="0" applyFont="1" applyFill="1" applyBorder="1"/>
    <xf numFmtId="0" fontId="26" fillId="0" borderId="0" xfId="31" applyFont="1" applyFill="1" applyBorder="1" applyAlignment="1">
      <alignment horizontal="center" vertical="center"/>
    </xf>
    <xf numFmtId="179" fontId="26" fillId="0" borderId="0" xfId="8" applyNumberFormat="1" applyFont="1" applyFill="1" applyBorder="1" applyAlignment="1">
      <alignment horizontal="center" vertical="center"/>
    </xf>
    <xf numFmtId="0" fontId="32" fillId="0" borderId="0" xfId="0" applyFont="1" applyFill="1" applyBorder="1"/>
    <xf numFmtId="0" fontId="26" fillId="0" borderId="1" xfId="31" applyFont="1" applyFill="1" applyBorder="1" applyAlignment="1">
      <alignment horizontal="center" vertical="center"/>
    </xf>
    <xf numFmtId="179" fontId="26" fillId="0" borderId="1" xfId="8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3" fontId="28" fillId="0" borderId="6" xfId="31" applyNumberFormat="1" applyFont="1" applyFill="1" applyBorder="1" applyAlignment="1">
      <alignment horizontal="center" vertical="center"/>
    </xf>
    <xf numFmtId="3" fontId="28" fillId="0" borderId="6" xfId="8" applyNumberFormat="1" applyFont="1" applyFill="1" applyBorder="1" applyAlignment="1">
      <alignment horizontal="center" vertical="center"/>
    </xf>
    <xf numFmtId="0" fontId="3" fillId="0" borderId="6" xfId="31" applyFont="1" applyFill="1" applyBorder="1" applyAlignment="1">
      <alignment vertical="center"/>
    </xf>
    <xf numFmtId="0" fontId="3" fillId="0" borderId="6" xfId="31" applyFont="1" applyFill="1" applyBorder="1" applyAlignment="1">
      <alignment horizontal="left" vertical="center" wrapText="1"/>
    </xf>
    <xf numFmtId="0" fontId="33" fillId="0" borderId="0" xfId="0" applyFont="1" applyFill="1"/>
    <xf numFmtId="170" fontId="4" fillId="0" borderId="0" xfId="31" applyNumberFormat="1" applyFont="1" applyFill="1" applyBorder="1" applyAlignment="1">
      <alignment horizontal="center" vertical="center"/>
    </xf>
    <xf numFmtId="0" fontId="27" fillId="0" borderId="6" xfId="31" applyFont="1" applyFill="1" applyBorder="1" applyAlignment="1">
      <alignment horizontal="left" vertical="center" wrapText="1"/>
    </xf>
    <xf numFmtId="0" fontId="4" fillId="0" borderId="6" xfId="31" quotePrefix="1" applyFont="1" applyFill="1" applyBorder="1" applyAlignment="1">
      <alignment horizontal="center" vertical="center"/>
    </xf>
    <xf numFmtId="0" fontId="4" fillId="0" borderId="6" xfId="31" applyFont="1" applyFill="1" applyBorder="1" applyAlignment="1">
      <alignment horizontal="justify" vertical="center" wrapText="1"/>
    </xf>
    <xf numFmtId="0" fontId="3" fillId="0" borderId="6" xfId="31" quotePrefix="1" applyFont="1" applyFill="1" applyBorder="1" applyAlignment="1">
      <alignment horizontal="center" vertical="center"/>
    </xf>
    <xf numFmtId="0" fontId="4" fillId="0" borderId="6" xfId="31" applyNumberFormat="1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left" vertical="center" wrapText="1"/>
    </xf>
    <xf numFmtId="180" fontId="4" fillId="0" borderId="0" xfId="0" applyNumberFormat="1" applyFont="1" applyFill="1"/>
    <xf numFmtId="0" fontId="4" fillId="0" borderId="6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vertical="center" wrapText="1"/>
    </xf>
    <xf numFmtId="179" fontId="32" fillId="0" borderId="0" xfId="8" applyNumberFormat="1" applyFont="1" applyFill="1"/>
    <xf numFmtId="0" fontId="4" fillId="0" borderId="6" xfId="0" applyFont="1" applyFill="1" applyBorder="1" applyAlignment="1">
      <alignment horizontal="justify" wrapText="1"/>
    </xf>
    <xf numFmtId="0" fontId="26" fillId="0" borderId="6" xfId="0" applyFont="1" applyFill="1" applyBorder="1" applyAlignment="1">
      <alignment horizontal="justify" wrapText="1"/>
    </xf>
    <xf numFmtId="0" fontId="27" fillId="0" borderId="6" xfId="0" applyFont="1" applyFill="1" applyBorder="1" applyAlignment="1">
      <alignment horizontal="center" vertical="center"/>
    </xf>
    <xf numFmtId="0" fontId="33" fillId="0" borderId="0" xfId="0" applyFont="1" applyFill="1" applyBorder="1"/>
    <xf numFmtId="0" fontId="37" fillId="0" borderId="0" xfId="0" applyFont="1" applyFill="1" applyBorder="1"/>
    <xf numFmtId="0" fontId="37" fillId="0" borderId="0" xfId="0" applyFont="1" applyFill="1"/>
    <xf numFmtId="3" fontId="3" fillId="0" borderId="6" xfId="3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3" fillId="0" borderId="6" xfId="31" applyFont="1" applyFill="1" applyBorder="1" applyAlignment="1">
      <alignment horizontal="center" vertical="center" wrapText="1"/>
    </xf>
    <xf numFmtId="0" fontId="3" fillId="0" borderId="6" xfId="31" applyFont="1" applyFill="1" applyBorder="1" applyAlignment="1">
      <alignment horizontal="center" vertical="center"/>
    </xf>
    <xf numFmtId="179" fontId="3" fillId="0" borderId="6" xfId="8" applyNumberFormat="1" applyFont="1" applyFill="1" applyBorder="1" applyAlignment="1">
      <alignment horizontal="center" vertical="center" wrapText="1"/>
    </xf>
    <xf numFmtId="174" fontId="26" fillId="0" borderId="0" xfId="8" applyNumberFormat="1" applyFont="1" applyFill="1" applyBorder="1" applyAlignment="1">
      <alignment horizontal="center" vertical="center"/>
    </xf>
    <xf numFmtId="174" fontId="26" fillId="0" borderId="1" xfId="8" applyNumberFormat="1" applyFont="1" applyFill="1" applyBorder="1" applyAlignment="1">
      <alignment horizontal="center" vertical="center"/>
    </xf>
    <xf numFmtId="174" fontId="3" fillId="0" borderId="6" xfId="8" applyNumberFormat="1" applyFont="1" applyFill="1" applyBorder="1" applyAlignment="1">
      <alignment horizontal="center" vertical="center"/>
    </xf>
    <xf numFmtId="174" fontId="4" fillId="0" borderId="6" xfId="8" applyNumberFormat="1" applyFont="1" applyFill="1" applyBorder="1" applyAlignment="1">
      <alignment horizontal="center" vertical="center"/>
    </xf>
    <xf numFmtId="174" fontId="32" fillId="0" borderId="0" xfId="8" applyNumberFormat="1" applyFont="1" applyFill="1"/>
    <xf numFmtId="37" fontId="3" fillId="0" borderId="6" xfId="8" applyNumberFormat="1" applyFont="1" applyFill="1" applyBorder="1" applyAlignment="1">
      <alignment horizontal="right" vertical="center"/>
    </xf>
    <xf numFmtId="37" fontId="4" fillId="0" borderId="6" xfId="8" applyNumberFormat="1" applyFont="1" applyFill="1" applyBorder="1" applyAlignment="1">
      <alignment horizontal="right" vertical="center"/>
    </xf>
    <xf numFmtId="43" fontId="2" fillId="0" borderId="6" xfId="8" quotePrefix="1" applyNumberFormat="1" applyFont="1" applyFill="1" applyBorder="1" applyAlignment="1">
      <alignment horizontal="center" vertical="center" wrapText="1"/>
    </xf>
    <xf numFmtId="179" fontId="4" fillId="0" borderId="6" xfId="8" quotePrefix="1" applyNumberFormat="1" applyFont="1" applyFill="1" applyBorder="1" applyAlignment="1">
      <alignment horizontal="right" vertical="center" wrapText="1"/>
    </xf>
    <xf numFmtId="0" fontId="31" fillId="0" borderId="0" xfId="31" applyFont="1" applyFill="1" applyAlignment="1">
      <alignment horizontal="center" vertical="center"/>
    </xf>
    <xf numFmtId="0" fontId="36" fillId="0" borderId="0" xfId="31" applyFont="1" applyFill="1" applyBorder="1" applyAlignment="1">
      <alignment horizontal="center" vertical="center"/>
    </xf>
    <xf numFmtId="179" fontId="35" fillId="0" borderId="6" xfId="8" applyNumberFormat="1" applyFont="1" applyFill="1" applyBorder="1" applyAlignment="1">
      <alignment horizontal="center" vertical="center" wrapText="1"/>
    </xf>
    <xf numFmtId="0" fontId="3" fillId="0" borderId="6" xfId="31" applyFont="1" applyFill="1" applyBorder="1" applyAlignment="1">
      <alignment horizontal="center" vertical="center" wrapText="1"/>
    </xf>
    <xf numFmtId="0" fontId="3" fillId="0" borderId="6" xfId="31" applyFont="1" applyFill="1" applyBorder="1" applyAlignment="1">
      <alignment horizontal="center" vertical="center"/>
    </xf>
    <xf numFmtId="179" fontId="3" fillId="0" borderId="6" xfId="8" applyNumberFormat="1" applyFont="1" applyFill="1" applyBorder="1" applyAlignment="1">
      <alignment horizontal="center" vertical="center" wrapText="1"/>
    </xf>
  </cellXfs>
  <cellStyles count="56">
    <cellStyle name="52" xfId="1"/>
    <cellStyle name="AeE­ [0]_INQUIRY ¿μ¾÷AßAø " xfId="2"/>
    <cellStyle name="AeE­_INQUIRY ¿μ¾÷AßAø " xfId="3"/>
    <cellStyle name="AÞ¸¶ [0]_INQUIRY ¿?¾÷AßAø " xfId="4"/>
    <cellStyle name="AÞ¸¶_INQUIRY ¿?¾÷AßAø " xfId="5"/>
    <cellStyle name="C?AØ_¿?¾÷CoE² " xfId="6"/>
    <cellStyle name="C￥AØ_¿μ¾÷CoE² " xfId="7"/>
    <cellStyle name="Comma" xfId="8" builtinId="3"/>
    <cellStyle name="Comma 2" xfId="9"/>
    <cellStyle name="Comma 3" xfId="10"/>
    <cellStyle name="Comma 4" xfId="11"/>
    <cellStyle name="Comma 5" xfId="12"/>
    <cellStyle name="Comma 6" xfId="13"/>
    <cellStyle name="Comma0" xfId="14"/>
    <cellStyle name="Currency0" xfId="15"/>
    <cellStyle name="Date" xfId="16"/>
    <cellStyle name="Fixed" xfId="17"/>
    <cellStyle name="Header1" xfId="18"/>
    <cellStyle name="Header2" xfId="19"/>
    <cellStyle name="Loai CBDT" xfId="20"/>
    <cellStyle name="Loai CT" xfId="21"/>
    <cellStyle name="Loai GD" xfId="22"/>
    <cellStyle name="n" xfId="23"/>
    <cellStyle name="Normal" xfId="0" builtinId="0"/>
    <cellStyle name="Normal - Style1" xfId="24"/>
    <cellStyle name="Normal 10" xfId="25"/>
    <cellStyle name="Normal 2" xfId="26"/>
    <cellStyle name="Normal 2 2" xfId="27"/>
    <cellStyle name="Normal 2 3" xfId="28"/>
    <cellStyle name="Normal 3" xfId="29"/>
    <cellStyle name="Normal 4" xfId="30"/>
    <cellStyle name="Normal 5" xfId="31"/>
    <cellStyle name="Normal 6" xfId="32"/>
    <cellStyle name="Tong so" xfId="33"/>
    <cellStyle name="tong so 1" xfId="34"/>
    <cellStyle name="xuan" xfId="35"/>
    <cellStyle name=" [0.00]_ Att. 1- Cover" xfId="36"/>
    <cellStyle name="_ Att. 1- Cover" xfId="37"/>
    <cellStyle name="?_ Att. 1- Cover" xfId="38"/>
    <cellStyle name="똿뗦먛귟 [0.00]_PRODUCT DETAIL Q1" xfId="39"/>
    <cellStyle name="똿뗦먛귟_PRODUCT DETAIL Q1" xfId="40"/>
    <cellStyle name="믅됞 [0.00]_PRODUCT DETAIL Q1" xfId="41"/>
    <cellStyle name="믅됞_PRODUCT DETAIL Q1" xfId="42"/>
    <cellStyle name="백분율_95" xfId="43"/>
    <cellStyle name="뷭?_BOOKSHIP" xfId="44"/>
    <cellStyle name="콤마 [0]_1202" xfId="45"/>
    <cellStyle name="콤마_1202" xfId="46"/>
    <cellStyle name="통화 [0]_1202" xfId="47"/>
    <cellStyle name="통화_1202" xfId="48"/>
    <cellStyle name="표준_(정보부문)월별인원계획" xfId="49"/>
    <cellStyle name="一般_00Q3902REV.1" xfId="50"/>
    <cellStyle name="千分位[0]_00Q3902REV.1" xfId="51"/>
    <cellStyle name="千分位_00Q3902REV.1" xfId="52"/>
    <cellStyle name="貨幣 [0]_00Q3902REV.1" xfId="53"/>
    <cellStyle name="貨幣[0]_BRE" xfId="54"/>
    <cellStyle name="貨幣_00Q3902REV.1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zoomScale="115" zoomScaleNormal="115" workbookViewId="0">
      <pane ySplit="7" topLeftCell="A8" activePane="bottomLeft" state="frozen"/>
      <selection activeCell="C1" sqref="C1"/>
      <selection pane="bottomLeft" activeCell="P17" sqref="P17"/>
    </sheetView>
  </sheetViews>
  <sheetFormatPr defaultColWidth="9" defaultRowHeight="9.75" customHeight="1"/>
  <cols>
    <col min="1" max="1" width="6.140625" style="19" customWidth="1"/>
    <col min="2" max="2" width="23.85546875" style="5" customWidth="1"/>
    <col min="3" max="3" width="6.7109375" style="19" customWidth="1"/>
    <col min="4" max="4" width="9" style="35" customWidth="1"/>
    <col min="5" max="5" width="8.85546875" style="35" customWidth="1"/>
    <col min="6" max="6" width="8.42578125" style="51" customWidth="1"/>
    <col min="7" max="7" width="9.28515625" style="35" customWidth="1"/>
    <col min="8" max="8" width="8" style="35" customWidth="1"/>
    <col min="9" max="12" width="8.42578125" style="35" customWidth="1"/>
    <col min="13" max="14" width="8.7109375" style="35" customWidth="1"/>
    <col min="15" max="15" width="7.85546875" style="35" customWidth="1"/>
    <col min="16" max="16" width="8.140625" style="35" customWidth="1"/>
    <col min="17" max="17" width="10.28515625" style="5" customWidth="1"/>
    <col min="18" max="16384" width="9" style="5"/>
  </cols>
  <sheetData>
    <row r="1" spans="1:21" ht="18.75" customHeight="1">
      <c r="A1" s="56" t="s">
        <v>104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21" ht="22.5" customHeight="1">
      <c r="A2" s="56" t="s">
        <v>72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21" ht="0.7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21" s="16" customFormat="1" ht="12.75">
      <c r="A4" s="14"/>
      <c r="B4" s="14"/>
      <c r="C4" s="14"/>
      <c r="D4" s="15"/>
      <c r="E4" s="15"/>
      <c r="F4" s="47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21" s="16" customFormat="1" ht="12.75">
      <c r="A5" s="17"/>
      <c r="B5" s="14"/>
      <c r="C5" s="17"/>
      <c r="D5" s="15"/>
      <c r="E5" s="15"/>
      <c r="F5" s="4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21" ht="17.25" customHeight="1">
      <c r="A6" s="59" t="s">
        <v>103</v>
      </c>
      <c r="B6" s="60" t="s">
        <v>0</v>
      </c>
      <c r="C6" s="59" t="s">
        <v>52</v>
      </c>
      <c r="D6" s="61" t="s">
        <v>69</v>
      </c>
      <c r="E6" s="61" t="s">
        <v>70</v>
      </c>
      <c r="F6" s="58" t="s">
        <v>51</v>
      </c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21" s="19" customFormat="1" ht="41.25" customHeight="1">
      <c r="A7" s="59"/>
      <c r="B7" s="60"/>
      <c r="C7" s="59"/>
      <c r="D7" s="61"/>
      <c r="E7" s="61"/>
      <c r="F7" s="49" t="s">
        <v>1</v>
      </c>
      <c r="G7" s="46" t="s">
        <v>2</v>
      </c>
      <c r="H7" s="46" t="s">
        <v>3</v>
      </c>
      <c r="I7" s="46" t="s">
        <v>4</v>
      </c>
      <c r="J7" s="46" t="s">
        <v>5</v>
      </c>
      <c r="K7" s="46" t="s">
        <v>6</v>
      </c>
      <c r="L7" s="46" t="s">
        <v>7</v>
      </c>
      <c r="M7" s="46" t="s">
        <v>8</v>
      </c>
      <c r="N7" s="46" t="s">
        <v>9</v>
      </c>
      <c r="O7" s="46" t="s">
        <v>10</v>
      </c>
      <c r="P7" s="46" t="s">
        <v>11</v>
      </c>
    </row>
    <row r="8" spans="1:21" ht="12.75">
      <c r="A8" s="20">
        <v>1</v>
      </c>
      <c r="B8" s="20">
        <v>2</v>
      </c>
      <c r="C8" s="20">
        <v>3</v>
      </c>
      <c r="D8" s="21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  <c r="P8" s="42">
        <v>16</v>
      </c>
    </row>
    <row r="9" spans="1:21" ht="12.75" customHeight="1">
      <c r="A9" s="45" t="s">
        <v>36</v>
      </c>
      <c r="B9" s="22" t="s">
        <v>37</v>
      </c>
      <c r="C9" s="22"/>
      <c r="D9" s="1"/>
      <c r="E9" s="1"/>
      <c r="F9" s="50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21" s="24" customFormat="1" ht="12.75">
      <c r="A10" s="44" t="s">
        <v>12</v>
      </c>
      <c r="B10" s="23" t="s">
        <v>13</v>
      </c>
      <c r="C10" s="45" t="s">
        <v>14</v>
      </c>
      <c r="D10" s="52">
        <f>D11+D12</f>
        <v>27574</v>
      </c>
      <c r="E10" s="52">
        <f>E11+E12</f>
        <v>27798</v>
      </c>
      <c r="F10" s="52">
        <f t="shared" ref="F10:P10" si="0">F11+F12</f>
        <v>3970</v>
      </c>
      <c r="G10" s="52">
        <f t="shared" si="0"/>
        <v>2670</v>
      </c>
      <c r="H10" s="52">
        <f>H11+H12</f>
        <v>1490</v>
      </c>
      <c r="I10" s="52">
        <f t="shared" si="0"/>
        <v>3204</v>
      </c>
      <c r="J10" s="52">
        <f t="shared" si="0"/>
        <v>1494</v>
      </c>
      <c r="K10" s="52">
        <f t="shared" si="0"/>
        <v>2390</v>
      </c>
      <c r="L10" s="52">
        <f t="shared" si="0"/>
        <v>1630</v>
      </c>
      <c r="M10" s="52">
        <f t="shared" si="0"/>
        <v>1698</v>
      </c>
      <c r="N10" s="52">
        <f t="shared" si="0"/>
        <v>1958</v>
      </c>
      <c r="O10" s="52">
        <f t="shared" si="0"/>
        <v>4650</v>
      </c>
      <c r="P10" s="52">
        <f t="shared" si="0"/>
        <v>2644</v>
      </c>
    </row>
    <row r="11" spans="1:21" s="16" customFormat="1" ht="12.75">
      <c r="A11" s="2">
        <v>1</v>
      </c>
      <c r="B11" s="3" t="s">
        <v>15</v>
      </c>
      <c r="C11" s="2" t="s">
        <v>14</v>
      </c>
      <c r="D11" s="53">
        <f>11234+10601+116</f>
        <v>21951</v>
      </c>
      <c r="E11" s="53">
        <f>SUM(F11:P11)</f>
        <v>22228</v>
      </c>
      <c r="F11" s="53">
        <v>2970</v>
      </c>
      <c r="G11" s="53">
        <v>1230</v>
      </c>
      <c r="H11" s="53">
        <v>1140</v>
      </c>
      <c r="I11" s="53">
        <v>3144</v>
      </c>
      <c r="J11" s="53">
        <v>1374</v>
      </c>
      <c r="K11" s="53">
        <v>2070</v>
      </c>
      <c r="L11" s="53">
        <v>1380</v>
      </c>
      <c r="M11" s="53">
        <v>1518</v>
      </c>
      <c r="N11" s="53">
        <v>1458</v>
      </c>
      <c r="O11" s="53">
        <v>4000</v>
      </c>
      <c r="P11" s="53">
        <v>1944</v>
      </c>
    </row>
    <row r="12" spans="1:21" s="16" customFormat="1" ht="12.75">
      <c r="A12" s="2">
        <v>2</v>
      </c>
      <c r="B12" s="3" t="s">
        <v>16</v>
      </c>
      <c r="C12" s="2" t="s">
        <v>14</v>
      </c>
      <c r="D12" s="53">
        <v>5623</v>
      </c>
      <c r="E12" s="53">
        <f>SUM(F12:P12)</f>
        <v>5570</v>
      </c>
      <c r="F12" s="53">
        <v>1000</v>
      </c>
      <c r="G12" s="53">
        <f>G20*4.5</f>
        <v>1440</v>
      </c>
      <c r="H12" s="53">
        <v>350</v>
      </c>
      <c r="I12" s="53">
        <v>60</v>
      </c>
      <c r="J12" s="53">
        <f t="shared" ref="J12:K12" si="1">J20*4</f>
        <v>120</v>
      </c>
      <c r="K12" s="53">
        <f t="shared" si="1"/>
        <v>320</v>
      </c>
      <c r="L12" s="53">
        <v>250</v>
      </c>
      <c r="M12" s="53">
        <v>180</v>
      </c>
      <c r="N12" s="53">
        <v>500</v>
      </c>
      <c r="O12" s="53">
        <v>650</v>
      </c>
      <c r="P12" s="53">
        <v>700</v>
      </c>
      <c r="Q12" s="25"/>
      <c r="R12" s="25"/>
      <c r="S12" s="25"/>
      <c r="T12" s="25"/>
      <c r="U12" s="25"/>
    </row>
    <row r="13" spans="1:21" s="40" customFormat="1" ht="12.75">
      <c r="A13" s="45" t="s">
        <v>32</v>
      </c>
      <c r="B13" s="23" t="s">
        <v>17</v>
      </c>
      <c r="C13" s="44"/>
      <c r="D13" s="52"/>
      <c r="E13" s="52"/>
      <c r="F13" s="52"/>
      <c r="G13" s="52"/>
      <c r="H13" s="52"/>
      <c r="I13" s="52"/>
      <c r="J13" s="52"/>
      <c r="K13" s="52"/>
      <c r="L13" s="53"/>
      <c r="M13" s="52"/>
      <c r="N13" s="52"/>
      <c r="O13" s="52"/>
      <c r="P13" s="52"/>
    </row>
    <row r="14" spans="1:21" s="40" customFormat="1" ht="12.75">
      <c r="A14" s="45">
        <v>1</v>
      </c>
      <c r="B14" s="23" t="s">
        <v>18</v>
      </c>
      <c r="C14" s="44" t="s">
        <v>19</v>
      </c>
      <c r="D14" s="52">
        <f>D15+D21+D23+D24+D26</f>
        <v>23834</v>
      </c>
      <c r="E14" s="52">
        <f t="shared" ref="E14:P14" si="2">E15+E21+E23+E24+E26</f>
        <v>22379</v>
      </c>
      <c r="F14" s="52">
        <f t="shared" si="2"/>
        <v>2380</v>
      </c>
      <c r="G14" s="52">
        <f t="shared" si="2"/>
        <v>3650</v>
      </c>
      <c r="H14" s="52">
        <f t="shared" si="2"/>
        <v>1525</v>
      </c>
      <c r="I14" s="52">
        <f t="shared" si="2"/>
        <v>1879</v>
      </c>
      <c r="J14" s="52">
        <f t="shared" si="2"/>
        <v>2404</v>
      </c>
      <c r="K14" s="52">
        <f t="shared" si="2"/>
        <v>1745</v>
      </c>
      <c r="L14" s="52">
        <f t="shared" si="2"/>
        <v>1011</v>
      </c>
      <c r="M14" s="52">
        <f t="shared" si="2"/>
        <v>1526</v>
      </c>
      <c r="N14" s="52">
        <f t="shared" si="2"/>
        <v>2163</v>
      </c>
      <c r="O14" s="52">
        <f t="shared" si="2"/>
        <v>1744</v>
      </c>
      <c r="P14" s="52">
        <f t="shared" si="2"/>
        <v>2424</v>
      </c>
    </row>
    <row r="15" spans="1:21" s="39" customFormat="1" ht="13.5">
      <c r="A15" s="10" t="s">
        <v>21</v>
      </c>
      <c r="B15" s="26" t="s">
        <v>20</v>
      </c>
      <c r="C15" s="12" t="s">
        <v>19</v>
      </c>
      <c r="D15" s="52">
        <f>D16+D20</f>
        <v>5017</v>
      </c>
      <c r="E15" s="52">
        <f>E16+E20</f>
        <v>4964</v>
      </c>
      <c r="F15" s="52">
        <f t="shared" ref="F15:K15" si="3">F16+F20</f>
        <v>715</v>
      </c>
      <c r="G15" s="52">
        <f t="shared" si="3"/>
        <v>535</v>
      </c>
      <c r="H15" s="52">
        <f t="shared" si="3"/>
        <v>310</v>
      </c>
      <c r="I15" s="52">
        <f t="shared" si="3"/>
        <v>544</v>
      </c>
      <c r="J15" s="52">
        <f t="shared" si="3"/>
        <v>259</v>
      </c>
      <c r="K15" s="52">
        <f t="shared" si="3"/>
        <v>425</v>
      </c>
      <c r="L15" s="52">
        <f>L16+L20</f>
        <v>260</v>
      </c>
      <c r="M15" s="52">
        <f t="shared" ref="M15:P15" si="4">M16+M20</f>
        <v>293</v>
      </c>
      <c r="N15" s="52">
        <f t="shared" si="4"/>
        <v>343</v>
      </c>
      <c r="O15" s="52">
        <f t="shared" si="4"/>
        <v>756</v>
      </c>
      <c r="P15" s="52">
        <f t="shared" si="4"/>
        <v>524</v>
      </c>
    </row>
    <row r="16" spans="1:21" s="16" customFormat="1" ht="12.75">
      <c r="A16" s="2" t="s">
        <v>57</v>
      </c>
      <c r="B16" s="3" t="s">
        <v>22</v>
      </c>
      <c r="C16" s="4" t="s">
        <v>19</v>
      </c>
      <c r="D16" s="53">
        <f>D17+D18+D19</f>
        <v>3662</v>
      </c>
      <c r="E16" s="53">
        <f t="shared" ref="E16:E18" si="5">SUM(F16:P16)</f>
        <v>3679</v>
      </c>
      <c r="F16" s="53">
        <f t="shared" ref="F16:G16" si="6">F17+F18+F19</f>
        <v>495</v>
      </c>
      <c r="G16" s="53">
        <f t="shared" si="6"/>
        <v>215</v>
      </c>
      <c r="H16" s="53">
        <f>H17+H18+H19</f>
        <v>190</v>
      </c>
      <c r="I16" s="53">
        <f>I17+I18+I19</f>
        <v>524</v>
      </c>
      <c r="J16" s="53">
        <f>J17+J18+J19</f>
        <v>229</v>
      </c>
      <c r="K16" s="53">
        <f>K17+K18+K19</f>
        <v>345</v>
      </c>
      <c r="L16" s="53">
        <f>L17+L18+L19</f>
        <v>230</v>
      </c>
      <c r="M16" s="53">
        <v>253</v>
      </c>
      <c r="N16" s="53">
        <f t="shared" ref="N16" si="7">N17+N18+N19</f>
        <v>243</v>
      </c>
      <c r="O16" s="53">
        <f>O17+O18+O19</f>
        <v>631</v>
      </c>
      <c r="P16" s="53">
        <f>P17+P18+P19</f>
        <v>324</v>
      </c>
    </row>
    <row r="17" spans="1:16" s="16" customFormat="1" ht="12.75">
      <c r="A17" s="27" t="s">
        <v>23</v>
      </c>
      <c r="B17" s="3" t="s">
        <v>24</v>
      </c>
      <c r="C17" s="4" t="s">
        <v>19</v>
      </c>
      <c r="D17" s="53">
        <v>1864.6</v>
      </c>
      <c r="E17" s="53">
        <f>SUM(F17:P17)</f>
        <v>1869.9</v>
      </c>
      <c r="F17" s="53">
        <v>250</v>
      </c>
      <c r="G17" s="53">
        <v>120</v>
      </c>
      <c r="H17" s="53">
        <v>82</v>
      </c>
      <c r="I17" s="53">
        <v>264</v>
      </c>
      <c r="J17" s="53">
        <v>110</v>
      </c>
      <c r="K17" s="53">
        <v>195</v>
      </c>
      <c r="L17" s="53">
        <v>130</v>
      </c>
      <c r="M17" s="53">
        <v>125.9</v>
      </c>
      <c r="N17" s="53">
        <v>120</v>
      </c>
      <c r="O17" s="53">
        <v>311</v>
      </c>
      <c r="P17" s="53">
        <v>162</v>
      </c>
    </row>
    <row r="18" spans="1:16" s="16" customFormat="1" ht="12.75">
      <c r="A18" s="27" t="s">
        <v>23</v>
      </c>
      <c r="B18" s="3" t="s">
        <v>25</v>
      </c>
      <c r="C18" s="4" t="s">
        <v>19</v>
      </c>
      <c r="D18" s="53">
        <v>1742.4</v>
      </c>
      <c r="E18" s="53">
        <f t="shared" si="5"/>
        <v>1742</v>
      </c>
      <c r="F18" s="53">
        <v>240</v>
      </c>
      <c r="G18" s="53">
        <v>85</v>
      </c>
      <c r="H18" s="53">
        <v>80</v>
      </c>
      <c r="I18" s="53">
        <v>255</v>
      </c>
      <c r="J18" s="53">
        <v>110</v>
      </c>
      <c r="K18" s="53">
        <v>145</v>
      </c>
      <c r="L18" s="53">
        <v>100</v>
      </c>
      <c r="M18" s="53">
        <v>125</v>
      </c>
      <c r="N18" s="53">
        <v>120</v>
      </c>
      <c r="O18" s="53">
        <v>320</v>
      </c>
      <c r="P18" s="53">
        <v>162</v>
      </c>
    </row>
    <row r="19" spans="1:16" s="16" customFormat="1" ht="12.75">
      <c r="A19" s="27" t="s">
        <v>23</v>
      </c>
      <c r="B19" s="3" t="s">
        <v>26</v>
      </c>
      <c r="C19" s="4" t="s">
        <v>19</v>
      </c>
      <c r="D19" s="53">
        <v>55</v>
      </c>
      <c r="E19" s="53">
        <f>SUM(F19:P19)</f>
        <v>68</v>
      </c>
      <c r="F19" s="53">
        <v>5</v>
      </c>
      <c r="G19" s="53">
        <v>10</v>
      </c>
      <c r="H19" s="53">
        <v>28</v>
      </c>
      <c r="I19" s="53">
        <v>5</v>
      </c>
      <c r="J19" s="53">
        <v>9</v>
      </c>
      <c r="K19" s="53">
        <v>5</v>
      </c>
      <c r="L19" s="53">
        <v>0</v>
      </c>
      <c r="M19" s="53">
        <v>3</v>
      </c>
      <c r="N19" s="53">
        <v>3</v>
      </c>
      <c r="O19" s="53">
        <v>0</v>
      </c>
      <c r="P19" s="53"/>
    </row>
    <row r="20" spans="1:16" s="16" customFormat="1" ht="12.75">
      <c r="A20" s="2" t="s">
        <v>58</v>
      </c>
      <c r="B20" s="3" t="s">
        <v>28</v>
      </c>
      <c r="C20" s="4" t="s">
        <v>19</v>
      </c>
      <c r="D20" s="53">
        <v>1355</v>
      </c>
      <c r="E20" s="53">
        <f>SUM(F20:P20)</f>
        <v>1285</v>
      </c>
      <c r="F20" s="53">
        <v>220</v>
      </c>
      <c r="G20" s="53">
        <v>320</v>
      </c>
      <c r="H20" s="53">
        <v>120</v>
      </c>
      <c r="I20" s="53">
        <v>20</v>
      </c>
      <c r="J20" s="53">
        <v>30</v>
      </c>
      <c r="K20" s="53">
        <v>80</v>
      </c>
      <c r="L20" s="53">
        <v>30</v>
      </c>
      <c r="M20" s="53">
        <v>40</v>
      </c>
      <c r="N20" s="53">
        <v>100</v>
      </c>
      <c r="O20" s="53">
        <v>125</v>
      </c>
      <c r="P20" s="53">
        <v>200</v>
      </c>
    </row>
    <row r="21" spans="1:16" s="13" customFormat="1" ht="13.5">
      <c r="A21" s="10" t="s">
        <v>27</v>
      </c>
      <c r="B21" s="26" t="s">
        <v>29</v>
      </c>
      <c r="C21" s="12" t="s">
        <v>19</v>
      </c>
      <c r="D21" s="52">
        <f>D22</f>
        <v>10860</v>
      </c>
      <c r="E21" s="52">
        <f t="shared" ref="E21:M21" si="8">E22</f>
        <v>8160</v>
      </c>
      <c r="F21" s="52">
        <f t="shared" si="8"/>
        <v>1100</v>
      </c>
      <c r="G21" s="52">
        <f t="shared" si="8"/>
        <v>900</v>
      </c>
      <c r="H21" s="52">
        <f t="shared" si="8"/>
        <v>800</v>
      </c>
      <c r="I21" s="52">
        <f t="shared" si="8"/>
        <v>800</v>
      </c>
      <c r="J21" s="52">
        <f t="shared" si="8"/>
        <v>1000</v>
      </c>
      <c r="K21" s="52">
        <f t="shared" si="8"/>
        <v>900</v>
      </c>
      <c r="L21" s="52">
        <f t="shared" si="8"/>
        <v>700</v>
      </c>
      <c r="M21" s="52">
        <f t="shared" si="8"/>
        <v>260</v>
      </c>
      <c r="N21" s="52">
        <f>N22</f>
        <v>500</v>
      </c>
      <c r="O21" s="52">
        <f>O22</f>
        <v>500</v>
      </c>
      <c r="P21" s="52">
        <f t="shared" ref="P21" si="9">P22</f>
        <v>700</v>
      </c>
    </row>
    <row r="22" spans="1:16" s="16" customFormat="1" ht="12.75">
      <c r="A22" s="27" t="s">
        <v>59</v>
      </c>
      <c r="B22" s="3" t="s">
        <v>45</v>
      </c>
      <c r="C22" s="4" t="s">
        <v>19</v>
      </c>
      <c r="D22" s="53">
        <v>10860</v>
      </c>
      <c r="E22" s="53">
        <f>SUM(F22:P22)</f>
        <v>8160</v>
      </c>
      <c r="F22" s="53">
        <v>1100</v>
      </c>
      <c r="G22" s="53">
        <v>900</v>
      </c>
      <c r="H22" s="53">
        <v>800</v>
      </c>
      <c r="I22" s="53">
        <v>800</v>
      </c>
      <c r="J22" s="53">
        <v>1000</v>
      </c>
      <c r="K22" s="53">
        <v>900</v>
      </c>
      <c r="L22" s="53">
        <v>700</v>
      </c>
      <c r="M22" s="53">
        <v>260</v>
      </c>
      <c r="N22" s="53">
        <v>500</v>
      </c>
      <c r="O22" s="53">
        <v>500</v>
      </c>
      <c r="P22" s="53">
        <v>700</v>
      </c>
    </row>
    <row r="23" spans="1:16" s="13" customFormat="1" ht="27">
      <c r="A23" s="10" t="s">
        <v>53</v>
      </c>
      <c r="B23" s="11" t="s">
        <v>30</v>
      </c>
      <c r="C23" s="12" t="s">
        <v>19</v>
      </c>
      <c r="D23" s="52">
        <f>635+680</f>
        <v>1315</v>
      </c>
      <c r="E23" s="52">
        <f>SUM(F23:P23)</f>
        <v>1285</v>
      </c>
      <c r="F23" s="52">
        <v>150</v>
      </c>
      <c r="G23" s="52">
        <v>175</v>
      </c>
      <c r="H23" s="52">
        <v>150</v>
      </c>
      <c r="I23" s="52">
        <v>10</v>
      </c>
      <c r="J23" s="52">
        <v>25</v>
      </c>
      <c r="K23" s="52">
        <v>150</v>
      </c>
      <c r="L23" s="52">
        <v>15</v>
      </c>
      <c r="M23" s="52">
        <v>120</v>
      </c>
      <c r="N23" s="52">
        <v>160</v>
      </c>
      <c r="O23" s="52">
        <v>100</v>
      </c>
      <c r="P23" s="52">
        <v>230</v>
      </c>
    </row>
    <row r="24" spans="1:16" s="39" customFormat="1" ht="13.5">
      <c r="A24" s="10" t="s">
        <v>54</v>
      </c>
      <c r="B24" s="26" t="s">
        <v>31</v>
      </c>
      <c r="C24" s="12" t="s">
        <v>19</v>
      </c>
      <c r="D24" s="52">
        <f>D25</f>
        <v>6277</v>
      </c>
      <c r="E24" s="52">
        <f t="shared" ref="E24:P24" si="10">E25</f>
        <v>7600</v>
      </c>
      <c r="F24" s="52">
        <f t="shared" si="10"/>
        <v>370</v>
      </c>
      <c r="G24" s="52">
        <f t="shared" si="10"/>
        <v>2000</v>
      </c>
      <c r="H24" s="52">
        <f t="shared" si="10"/>
        <v>250</v>
      </c>
      <c r="I24" s="52">
        <f t="shared" si="10"/>
        <v>430</v>
      </c>
      <c r="J24" s="52">
        <f t="shared" si="10"/>
        <v>1100</v>
      </c>
      <c r="K24" s="52">
        <f t="shared" si="10"/>
        <v>250</v>
      </c>
      <c r="L24" s="52">
        <f t="shared" si="10"/>
        <v>0</v>
      </c>
      <c r="M24" s="52">
        <f t="shared" si="10"/>
        <v>800</v>
      </c>
      <c r="N24" s="52">
        <f t="shared" si="10"/>
        <v>1100</v>
      </c>
      <c r="O24" s="52">
        <f t="shared" si="10"/>
        <v>350</v>
      </c>
      <c r="P24" s="52">
        <f t="shared" si="10"/>
        <v>950</v>
      </c>
    </row>
    <row r="25" spans="1:16" ht="12.75">
      <c r="A25" s="27" t="s">
        <v>55</v>
      </c>
      <c r="B25" s="3" t="s">
        <v>46</v>
      </c>
      <c r="C25" s="4" t="s">
        <v>19</v>
      </c>
      <c r="D25" s="53">
        <v>6277</v>
      </c>
      <c r="E25" s="53">
        <f>SUM(F25:P25)</f>
        <v>7600</v>
      </c>
      <c r="F25" s="53">
        <v>370</v>
      </c>
      <c r="G25" s="53">
        <v>2000</v>
      </c>
      <c r="H25" s="53">
        <v>250</v>
      </c>
      <c r="I25" s="53">
        <v>430</v>
      </c>
      <c r="J25" s="53">
        <v>1100</v>
      </c>
      <c r="K25" s="53">
        <v>250</v>
      </c>
      <c r="L25" s="53">
        <v>0</v>
      </c>
      <c r="M25" s="53">
        <v>800</v>
      </c>
      <c r="N25" s="53">
        <v>1100</v>
      </c>
      <c r="O25" s="53">
        <v>350</v>
      </c>
      <c r="P25" s="53">
        <v>950</v>
      </c>
    </row>
    <row r="26" spans="1:16" s="24" customFormat="1" ht="13.5">
      <c r="A26" s="10" t="s">
        <v>56</v>
      </c>
      <c r="B26" s="26" t="s">
        <v>49</v>
      </c>
      <c r="C26" s="12" t="s">
        <v>19</v>
      </c>
      <c r="D26" s="52">
        <f>D27</f>
        <v>365</v>
      </c>
      <c r="E26" s="52">
        <f t="shared" ref="E26:P26" si="11">E27</f>
        <v>370</v>
      </c>
      <c r="F26" s="52">
        <f t="shared" si="11"/>
        <v>45</v>
      </c>
      <c r="G26" s="52">
        <f t="shared" si="11"/>
        <v>40</v>
      </c>
      <c r="H26" s="52">
        <f t="shared" si="11"/>
        <v>15</v>
      </c>
      <c r="I26" s="52">
        <f t="shared" si="11"/>
        <v>95</v>
      </c>
      <c r="J26" s="52">
        <f t="shared" si="11"/>
        <v>20</v>
      </c>
      <c r="K26" s="52">
        <f t="shared" si="11"/>
        <v>20</v>
      </c>
      <c r="L26" s="52">
        <f t="shared" si="11"/>
        <v>36</v>
      </c>
      <c r="M26" s="52">
        <f t="shared" si="11"/>
        <v>53</v>
      </c>
      <c r="N26" s="52">
        <f t="shared" si="11"/>
        <v>60</v>
      </c>
      <c r="O26" s="52">
        <f t="shared" si="11"/>
        <v>38</v>
      </c>
      <c r="P26" s="52">
        <f t="shared" si="11"/>
        <v>20</v>
      </c>
    </row>
    <row r="27" spans="1:16" ht="29.25" customHeight="1">
      <c r="A27" s="27" t="s">
        <v>23</v>
      </c>
      <c r="B27" s="28" t="s">
        <v>48</v>
      </c>
      <c r="C27" s="4" t="s">
        <v>19</v>
      </c>
      <c r="D27" s="53">
        <v>365</v>
      </c>
      <c r="E27" s="53">
        <v>370</v>
      </c>
      <c r="F27" s="53">
        <v>45</v>
      </c>
      <c r="G27" s="53">
        <v>40</v>
      </c>
      <c r="H27" s="53">
        <v>15</v>
      </c>
      <c r="I27" s="53">
        <v>95</v>
      </c>
      <c r="J27" s="53">
        <v>20</v>
      </c>
      <c r="K27" s="53">
        <v>20</v>
      </c>
      <c r="L27" s="53">
        <v>36</v>
      </c>
      <c r="M27" s="53">
        <v>53</v>
      </c>
      <c r="N27" s="53">
        <v>60</v>
      </c>
      <c r="O27" s="53">
        <v>38</v>
      </c>
      <c r="P27" s="53">
        <v>20</v>
      </c>
    </row>
    <row r="28" spans="1:16" s="41" customFormat="1" ht="12.75">
      <c r="A28" s="29">
        <v>2</v>
      </c>
      <c r="B28" s="23" t="s">
        <v>61</v>
      </c>
      <c r="C28" s="44" t="s">
        <v>19</v>
      </c>
      <c r="D28" s="52">
        <f>D29+D30</f>
        <v>5750</v>
      </c>
      <c r="E28" s="52">
        <f t="shared" ref="E28:P28" si="12">E29+E30</f>
        <v>5552</v>
      </c>
      <c r="F28" s="52">
        <f t="shared" si="12"/>
        <v>2650</v>
      </c>
      <c r="G28" s="52">
        <f t="shared" si="12"/>
        <v>1070</v>
      </c>
      <c r="H28" s="52">
        <f t="shared" si="12"/>
        <v>12</v>
      </c>
      <c r="I28" s="52">
        <f t="shared" si="12"/>
        <v>440</v>
      </c>
      <c r="J28" s="52">
        <f t="shared" si="12"/>
        <v>62</v>
      </c>
      <c r="K28" s="52">
        <f t="shared" si="12"/>
        <v>122</v>
      </c>
      <c r="L28" s="52">
        <f t="shared" si="12"/>
        <v>432</v>
      </c>
      <c r="M28" s="52">
        <f t="shared" si="12"/>
        <v>338</v>
      </c>
      <c r="N28" s="52">
        <f t="shared" si="12"/>
        <v>3</v>
      </c>
      <c r="O28" s="52">
        <f t="shared" si="12"/>
        <v>168</v>
      </c>
      <c r="P28" s="52">
        <f t="shared" si="12"/>
        <v>255</v>
      </c>
    </row>
    <row r="29" spans="1:16" ht="12.75">
      <c r="A29" s="27" t="s">
        <v>23</v>
      </c>
      <c r="B29" s="3" t="s">
        <v>33</v>
      </c>
      <c r="C29" s="4" t="s">
        <v>19</v>
      </c>
      <c r="D29" s="53">
        <v>4000</v>
      </c>
      <c r="E29" s="53">
        <f>SUM(F29:P29)</f>
        <v>3785</v>
      </c>
      <c r="F29" s="53">
        <v>2000</v>
      </c>
      <c r="G29" s="53">
        <v>720</v>
      </c>
      <c r="H29" s="53">
        <v>5</v>
      </c>
      <c r="I29" s="53">
        <v>348</v>
      </c>
      <c r="J29" s="53">
        <v>17</v>
      </c>
      <c r="K29" s="53">
        <v>62</v>
      </c>
      <c r="L29" s="53">
        <v>412</v>
      </c>
      <c r="M29" s="53">
        <v>88</v>
      </c>
      <c r="N29" s="53">
        <v>0</v>
      </c>
      <c r="O29" s="53">
        <v>48</v>
      </c>
      <c r="P29" s="53">
        <v>85</v>
      </c>
    </row>
    <row r="30" spans="1:16" ht="14.25" customHeight="1">
      <c r="A30" s="27" t="s">
        <v>23</v>
      </c>
      <c r="B30" s="3" t="s">
        <v>62</v>
      </c>
      <c r="C30" s="4" t="s">
        <v>19</v>
      </c>
      <c r="D30" s="53">
        <v>1750</v>
      </c>
      <c r="E30" s="53">
        <f>SUM(F30:P30)</f>
        <v>1767</v>
      </c>
      <c r="F30" s="53">
        <v>650</v>
      </c>
      <c r="G30" s="53">
        <v>350</v>
      </c>
      <c r="H30" s="53">
        <v>7</v>
      </c>
      <c r="I30" s="53">
        <v>92</v>
      </c>
      <c r="J30" s="53">
        <v>45</v>
      </c>
      <c r="K30" s="53">
        <v>60</v>
      </c>
      <c r="L30" s="53">
        <v>20</v>
      </c>
      <c r="M30" s="53">
        <v>250</v>
      </c>
      <c r="N30" s="53">
        <v>3</v>
      </c>
      <c r="O30" s="53">
        <v>120</v>
      </c>
      <c r="P30" s="53">
        <v>170</v>
      </c>
    </row>
    <row r="31" spans="1:16" s="24" customFormat="1" ht="12.75">
      <c r="A31" s="45">
        <v>3</v>
      </c>
      <c r="B31" s="23" t="s">
        <v>35</v>
      </c>
      <c r="C31" s="44"/>
      <c r="D31" s="52">
        <f>D32</f>
        <v>1610</v>
      </c>
      <c r="E31" s="52">
        <f t="shared" ref="E31:P31" si="13">E32</f>
        <v>1764</v>
      </c>
      <c r="F31" s="52">
        <f t="shared" si="13"/>
        <v>220</v>
      </c>
      <c r="G31" s="52">
        <f t="shared" si="13"/>
        <v>270</v>
      </c>
      <c r="H31" s="52">
        <f t="shared" si="13"/>
        <v>35</v>
      </c>
      <c r="I31" s="52">
        <f t="shared" si="13"/>
        <v>320</v>
      </c>
      <c r="J31" s="52">
        <f t="shared" si="13"/>
        <v>80</v>
      </c>
      <c r="K31" s="52">
        <f t="shared" si="13"/>
        <v>100</v>
      </c>
      <c r="L31" s="52">
        <f>L32</f>
        <v>120</v>
      </c>
      <c r="M31" s="52">
        <f t="shared" si="13"/>
        <v>244</v>
      </c>
      <c r="N31" s="52">
        <f t="shared" si="13"/>
        <v>20</v>
      </c>
      <c r="O31" s="52">
        <f t="shared" si="13"/>
        <v>155</v>
      </c>
      <c r="P31" s="52">
        <f t="shared" si="13"/>
        <v>200</v>
      </c>
    </row>
    <row r="32" spans="1:16" ht="25.5">
      <c r="A32" s="27" t="s">
        <v>23</v>
      </c>
      <c r="B32" s="30" t="s">
        <v>60</v>
      </c>
      <c r="C32" s="4" t="s">
        <v>19</v>
      </c>
      <c r="D32" s="53">
        <v>1610</v>
      </c>
      <c r="E32" s="53">
        <f>SUM(F32:P32)</f>
        <v>1764</v>
      </c>
      <c r="F32" s="53">
        <v>220</v>
      </c>
      <c r="G32" s="53">
        <v>270</v>
      </c>
      <c r="H32" s="53">
        <v>35</v>
      </c>
      <c r="I32" s="53">
        <v>320</v>
      </c>
      <c r="J32" s="53">
        <v>80</v>
      </c>
      <c r="K32" s="53">
        <v>100</v>
      </c>
      <c r="L32" s="53">
        <v>120</v>
      </c>
      <c r="M32" s="53">
        <v>244</v>
      </c>
      <c r="N32" s="53">
        <v>20</v>
      </c>
      <c r="O32" s="53">
        <v>155</v>
      </c>
      <c r="P32" s="53">
        <v>200</v>
      </c>
    </row>
    <row r="33" spans="1:17" s="9" customFormat="1" ht="12.75">
      <c r="A33" s="44" t="s">
        <v>41</v>
      </c>
      <c r="B33" s="6" t="s">
        <v>40</v>
      </c>
      <c r="C33" s="6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7" s="9" customFormat="1" ht="25.5">
      <c r="A34" s="7" t="s">
        <v>12</v>
      </c>
      <c r="B34" s="31" t="s">
        <v>63</v>
      </c>
      <c r="C34" s="8" t="s">
        <v>38</v>
      </c>
      <c r="D34" s="53">
        <v>100</v>
      </c>
      <c r="E34" s="53">
        <v>100</v>
      </c>
      <c r="F34" s="53">
        <v>100</v>
      </c>
      <c r="G34" s="53">
        <v>100</v>
      </c>
      <c r="H34" s="53">
        <v>100</v>
      </c>
      <c r="I34" s="53">
        <v>100</v>
      </c>
      <c r="J34" s="53">
        <v>100</v>
      </c>
      <c r="K34" s="53">
        <v>100</v>
      </c>
      <c r="L34" s="53">
        <v>100</v>
      </c>
      <c r="M34" s="53">
        <v>100</v>
      </c>
      <c r="N34" s="53">
        <v>100</v>
      </c>
      <c r="O34" s="53">
        <v>100</v>
      </c>
      <c r="P34" s="53">
        <v>100</v>
      </c>
    </row>
    <row r="35" spans="1:17" s="9" customFormat="1" ht="25.5" customHeight="1">
      <c r="A35" s="7" t="s">
        <v>32</v>
      </c>
      <c r="B35" s="36" t="s">
        <v>50</v>
      </c>
      <c r="C35" s="8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32"/>
    </row>
    <row r="36" spans="1:17" s="9" customFormat="1" ht="25.5">
      <c r="A36" s="38">
        <v>1</v>
      </c>
      <c r="B36" s="37" t="s">
        <v>73</v>
      </c>
      <c r="C36" s="8" t="s">
        <v>38</v>
      </c>
      <c r="D36" s="53" t="s">
        <v>77</v>
      </c>
      <c r="E36" s="53" t="s">
        <v>78</v>
      </c>
      <c r="F36" s="53" t="s">
        <v>79</v>
      </c>
      <c r="G36" s="53" t="s">
        <v>80</v>
      </c>
      <c r="H36" s="53" t="s">
        <v>81</v>
      </c>
      <c r="I36" s="53" t="s">
        <v>82</v>
      </c>
      <c r="J36" s="53" t="s">
        <v>83</v>
      </c>
      <c r="K36" s="53" t="s">
        <v>84</v>
      </c>
      <c r="L36" s="53" t="s">
        <v>85</v>
      </c>
      <c r="M36" s="53" t="s">
        <v>86</v>
      </c>
      <c r="N36" s="53" t="s">
        <v>87</v>
      </c>
      <c r="O36" s="53" t="s">
        <v>88</v>
      </c>
      <c r="P36" s="53" t="s">
        <v>89</v>
      </c>
      <c r="Q36" s="32"/>
    </row>
    <row r="37" spans="1:17" s="9" customFormat="1" ht="25.5">
      <c r="A37" s="38">
        <v>2</v>
      </c>
      <c r="B37" s="37" t="s">
        <v>74</v>
      </c>
      <c r="C37" s="8" t="s">
        <v>38</v>
      </c>
      <c r="D37" s="53" t="s">
        <v>90</v>
      </c>
      <c r="E37" s="53" t="s">
        <v>91</v>
      </c>
      <c r="F37" s="53" t="s">
        <v>92</v>
      </c>
      <c r="G37" s="53" t="s">
        <v>93</v>
      </c>
      <c r="H37" s="53" t="s">
        <v>94</v>
      </c>
      <c r="I37" s="53" t="s">
        <v>95</v>
      </c>
      <c r="J37" s="53" t="s">
        <v>96</v>
      </c>
      <c r="K37" s="53" t="s">
        <v>97</v>
      </c>
      <c r="L37" s="53" t="s">
        <v>98</v>
      </c>
      <c r="M37" s="53" t="s">
        <v>99</v>
      </c>
      <c r="N37" s="53" t="s">
        <v>100</v>
      </c>
      <c r="O37" s="53" t="s">
        <v>101</v>
      </c>
      <c r="P37" s="53" t="s">
        <v>102</v>
      </c>
      <c r="Q37" s="32"/>
    </row>
    <row r="38" spans="1:17" s="9" customFormat="1" ht="15.75">
      <c r="A38" s="7" t="s">
        <v>34</v>
      </c>
      <c r="B38" s="43" t="s">
        <v>47</v>
      </c>
      <c r="C38" s="8" t="s">
        <v>71</v>
      </c>
      <c r="D38" s="54">
        <v>9.6</v>
      </c>
      <c r="E38" s="55">
        <v>9.65</v>
      </c>
      <c r="F38" s="54">
        <v>7.15</v>
      </c>
      <c r="G38" s="54">
        <v>9.01</v>
      </c>
      <c r="H38" s="54">
        <v>15.09</v>
      </c>
      <c r="I38" s="54">
        <v>11.71</v>
      </c>
      <c r="J38" s="54">
        <v>15.74</v>
      </c>
      <c r="K38" s="54">
        <v>11.47</v>
      </c>
      <c r="L38" s="54">
        <v>12.99</v>
      </c>
      <c r="M38" s="54">
        <v>10.74</v>
      </c>
      <c r="N38" s="54">
        <v>8.2799999999999994</v>
      </c>
      <c r="O38" s="54">
        <v>3.96</v>
      </c>
      <c r="P38" s="54">
        <v>6.18</v>
      </c>
    </row>
    <row r="39" spans="1:17" s="9" customFormat="1" ht="51">
      <c r="A39" s="7" t="s">
        <v>42</v>
      </c>
      <c r="B39" s="33" t="s">
        <v>65</v>
      </c>
      <c r="C39" s="8" t="s">
        <v>38</v>
      </c>
      <c r="D39" s="53">
        <v>15</v>
      </c>
      <c r="E39" s="53">
        <v>17</v>
      </c>
      <c r="F39" s="53">
        <v>16</v>
      </c>
      <c r="G39" s="53">
        <v>10.5</v>
      </c>
      <c r="H39" s="53">
        <v>8.8000000000000007</v>
      </c>
      <c r="I39" s="53">
        <v>8.6</v>
      </c>
      <c r="J39" s="53">
        <v>8.1999999999999993</v>
      </c>
      <c r="K39" s="53">
        <v>21</v>
      </c>
      <c r="L39" s="53">
        <v>9.6</v>
      </c>
      <c r="M39" s="53">
        <v>9.3000000000000007</v>
      </c>
      <c r="N39" s="53">
        <v>12</v>
      </c>
      <c r="O39" s="53">
        <v>17</v>
      </c>
      <c r="P39" s="53">
        <v>33</v>
      </c>
    </row>
    <row r="40" spans="1:17" s="9" customFormat="1" ht="25.5">
      <c r="A40" s="7" t="s">
        <v>43</v>
      </c>
      <c r="B40" s="33" t="s">
        <v>64</v>
      </c>
      <c r="C40" s="8" t="s">
        <v>38</v>
      </c>
      <c r="D40" s="53">
        <v>93.61</v>
      </c>
      <c r="E40" s="53">
        <v>94</v>
      </c>
      <c r="F40" s="53">
        <v>91</v>
      </c>
      <c r="G40" s="53">
        <v>90</v>
      </c>
      <c r="H40" s="53">
        <v>100</v>
      </c>
      <c r="I40" s="53">
        <v>100</v>
      </c>
      <c r="J40" s="53">
        <v>100</v>
      </c>
      <c r="K40" s="53">
        <v>90</v>
      </c>
      <c r="L40" s="53">
        <v>90</v>
      </c>
      <c r="M40" s="53">
        <v>90</v>
      </c>
      <c r="N40" s="53">
        <v>95</v>
      </c>
      <c r="O40" s="53">
        <v>95</v>
      </c>
      <c r="P40" s="53">
        <v>90</v>
      </c>
    </row>
    <row r="41" spans="1:17" s="9" customFormat="1" ht="25.5" customHeight="1">
      <c r="A41" s="7" t="s">
        <v>44</v>
      </c>
      <c r="B41" s="33" t="s">
        <v>67</v>
      </c>
      <c r="C41" s="4" t="s">
        <v>68</v>
      </c>
      <c r="D41" s="53">
        <v>1721</v>
      </c>
      <c r="E41" s="53">
        <v>1700</v>
      </c>
      <c r="F41" s="53">
        <v>148</v>
      </c>
      <c r="G41" s="53">
        <v>168</v>
      </c>
      <c r="H41" s="53">
        <v>103</v>
      </c>
      <c r="I41" s="53">
        <v>102</v>
      </c>
      <c r="J41" s="53">
        <v>77</v>
      </c>
      <c r="K41" s="53">
        <v>147</v>
      </c>
      <c r="L41" s="53">
        <v>162</v>
      </c>
      <c r="M41" s="53">
        <v>168</v>
      </c>
      <c r="N41" s="53">
        <v>167</v>
      </c>
      <c r="O41" s="53">
        <v>103</v>
      </c>
      <c r="P41" s="53">
        <v>355</v>
      </c>
    </row>
    <row r="42" spans="1:17" s="9" customFormat="1" ht="12.75">
      <c r="A42" s="7" t="s">
        <v>66</v>
      </c>
      <c r="B42" s="33" t="s">
        <v>76</v>
      </c>
      <c r="C42" s="8" t="s">
        <v>38</v>
      </c>
      <c r="D42" s="53">
        <v>80</v>
      </c>
      <c r="E42" s="53">
        <v>86.64</v>
      </c>
      <c r="F42" s="53">
        <v>89.72</v>
      </c>
      <c r="G42" s="53">
        <v>81.99</v>
      </c>
      <c r="H42" s="53">
        <v>75.14</v>
      </c>
      <c r="I42" s="53">
        <v>86.5</v>
      </c>
      <c r="J42" s="53">
        <v>83</v>
      </c>
      <c r="K42" s="53">
        <v>95</v>
      </c>
      <c r="L42" s="53">
        <v>97.8</v>
      </c>
      <c r="M42" s="53">
        <v>95.01</v>
      </c>
      <c r="N42" s="53">
        <v>82</v>
      </c>
      <c r="O42" s="53">
        <v>80.27</v>
      </c>
      <c r="P42" s="53"/>
    </row>
    <row r="43" spans="1:17" s="9" customFormat="1" ht="12.75">
      <c r="A43" s="7" t="s">
        <v>75</v>
      </c>
      <c r="B43" s="34" t="s">
        <v>39</v>
      </c>
      <c r="C43" s="8" t="s">
        <v>38</v>
      </c>
      <c r="D43" s="53">
        <v>100</v>
      </c>
      <c r="E43" s="53">
        <v>100</v>
      </c>
      <c r="F43" s="53">
        <v>100</v>
      </c>
      <c r="G43" s="53">
        <v>100</v>
      </c>
      <c r="H43" s="53">
        <v>100</v>
      </c>
      <c r="I43" s="53">
        <v>100</v>
      </c>
      <c r="J43" s="53">
        <v>100</v>
      </c>
      <c r="K43" s="53">
        <v>100</v>
      </c>
      <c r="L43" s="53">
        <v>100</v>
      </c>
      <c r="M43" s="53">
        <v>100</v>
      </c>
      <c r="N43" s="53">
        <v>100</v>
      </c>
      <c r="O43" s="53">
        <v>100</v>
      </c>
      <c r="P43" s="53">
        <v>100</v>
      </c>
      <c r="Q43" s="32"/>
    </row>
  </sheetData>
  <mergeCells count="9">
    <mergeCell ref="A1:P1"/>
    <mergeCell ref="A2:P2"/>
    <mergeCell ref="A3:P3"/>
    <mergeCell ref="F6:P6"/>
    <mergeCell ref="A6:A7"/>
    <mergeCell ref="B6:B7"/>
    <mergeCell ref="C6:C7"/>
    <mergeCell ref="D6:D7"/>
    <mergeCell ref="E6:E7"/>
  </mergeCells>
  <phoneticPr fontId="0" type="noConversion"/>
  <printOptions horizontalCentered="1"/>
  <pageMargins left="0.17" right="0" top="0.5" bottom="0.5" header="0.31496062992126" footer="0"/>
  <pageSetup paperSize="9" scale="95" orientation="landscape" r:id="rId1"/>
  <headerFooter>
    <oddFooter>&amp;C&amp;"Times New Roman,Regular"Trang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6" sqref="P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CHỈ TIÊU 2024</vt:lpstr>
      <vt:lpstr>Sheet2</vt:lpstr>
      <vt:lpstr>'CHỈ TIÊU 2024'!Print_Area</vt:lpstr>
      <vt:lpstr>'CHỈ TIÊU 2024'!Print_Titles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2023-10-31T01:41:37Z</cp:lastPrinted>
  <dcterms:created xsi:type="dcterms:W3CDTF">2017-12-05T03:46:39Z</dcterms:created>
  <dcterms:modified xsi:type="dcterms:W3CDTF">2024-01-03T04:03:04Z</dcterms:modified>
</cp:coreProperties>
</file>